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985" yWindow="-45" windowWidth="13050" windowHeight="11220" tabRatio="859"/>
  </bookViews>
  <sheets>
    <sheet name="П-5 Ведомственная структура (2" sheetId="9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'П-5 Ведомственная структура (2'!$A$15:$O$231</definedName>
    <definedName name="_xlnm.Print_Titles" localSheetId="0">'П-5 Ведомственная структура (2'!$15:$15</definedName>
    <definedName name="_xlnm.Print_Area" localSheetId="0">'П-5 Ведомственная структура (2'!$A$1:$M$235</definedName>
  </definedNames>
  <calcPr calcId="144525"/>
</workbook>
</file>

<file path=xl/calcChain.xml><?xml version="1.0" encoding="utf-8"?>
<calcChain xmlns="http://schemas.openxmlformats.org/spreadsheetml/2006/main">
  <c r="L61" i="9" l="1"/>
  <c r="L60" i="9" s="1"/>
  <c r="K61" i="9"/>
  <c r="K60" i="9" s="1"/>
  <c r="L59" i="9"/>
  <c r="K59" i="9"/>
  <c r="K82" i="9"/>
  <c r="K50" i="9"/>
  <c r="K49" i="9" s="1"/>
  <c r="K47" i="9"/>
  <c r="K45" i="9"/>
  <c r="K44" i="9"/>
  <c r="K41" i="9"/>
  <c r="K40" i="9"/>
  <c r="K38" i="9"/>
  <c r="K34" i="9"/>
  <c r="K33" i="9" s="1"/>
  <c r="K29" i="9"/>
  <c r="K28" i="9" s="1"/>
  <c r="K27" i="9" s="1"/>
  <c r="K26" i="9" s="1"/>
  <c r="K32" i="9" l="1"/>
  <c r="K31" i="9" s="1"/>
  <c r="M60" i="9"/>
  <c r="M59" i="9"/>
  <c r="L221" i="9"/>
  <c r="K221" i="9"/>
  <c r="K220" i="9" s="1"/>
  <c r="K230" i="9"/>
  <c r="K228" i="9" s="1"/>
  <c r="K227" i="9" s="1"/>
  <c r="K229" i="9"/>
  <c r="K224" i="9"/>
  <c r="K223" i="9" s="1"/>
  <c r="K222" i="9" s="1"/>
  <c r="L94" i="9" l="1"/>
  <c r="K94" i="9"/>
  <c r="L38" i="9" l="1"/>
  <c r="L34" i="9"/>
  <c r="L33" i="9" s="1"/>
  <c r="L163" i="9"/>
  <c r="L102" i="9"/>
  <c r="L80" i="9"/>
  <c r="L78" i="9" s="1"/>
  <c r="L79" i="9"/>
  <c r="M39" i="9"/>
  <c r="M35" i="9"/>
  <c r="M231" i="9"/>
  <c r="M226" i="9"/>
  <c r="M225" i="9"/>
  <c r="M219" i="9"/>
  <c r="M215" i="9"/>
  <c r="M211" i="9"/>
  <c r="M206" i="9"/>
  <c r="M200" i="9"/>
  <c r="M196" i="9"/>
  <c r="M194" i="9"/>
  <c r="M193" i="9"/>
  <c r="M192" i="9"/>
  <c r="M188" i="9"/>
  <c r="M187" i="9"/>
  <c r="M180" i="9"/>
  <c r="M173" i="9"/>
  <c r="M168" i="9"/>
  <c r="M166" i="9"/>
  <c r="M164" i="9"/>
  <c r="M162" i="9"/>
  <c r="M160" i="9"/>
  <c r="M158" i="9"/>
  <c r="M153" i="9"/>
  <c r="M149" i="9"/>
  <c r="M147" i="9"/>
  <c r="M141" i="9"/>
  <c r="M136" i="9"/>
  <c r="M131" i="9"/>
  <c r="M129" i="9"/>
  <c r="M125" i="9"/>
  <c r="M120" i="9"/>
  <c r="M114" i="9"/>
  <c r="M111" i="9"/>
  <c r="M109" i="9"/>
  <c r="M107" i="9"/>
  <c r="M105" i="9"/>
  <c r="M103" i="9"/>
  <c r="M101" i="9"/>
  <c r="M95" i="9"/>
  <c r="M89" i="9"/>
  <c r="M85" i="9"/>
  <c r="M81" i="9"/>
  <c r="M77" i="9"/>
  <c r="M73" i="9"/>
  <c r="M69" i="9"/>
  <c r="M68" i="9"/>
  <c r="M67" i="9"/>
  <c r="M63" i="9"/>
  <c r="M62" i="9"/>
  <c r="M56" i="9"/>
  <c r="M51" i="9"/>
  <c r="M48" i="9"/>
  <c r="M46" i="9"/>
  <c r="M43" i="9"/>
  <c r="M42" i="9"/>
  <c r="M37" i="9"/>
  <c r="M36" i="9"/>
  <c r="M30" i="9"/>
  <c r="M23" i="9"/>
  <c r="L229" i="9"/>
  <c r="L230" i="9"/>
  <c r="L228" i="9" s="1"/>
  <c r="L227" i="9" s="1"/>
  <c r="L224" i="9"/>
  <c r="L223" i="9" s="1"/>
  <c r="L222" i="9" s="1"/>
  <c r="L220" i="9"/>
  <c r="L217" i="9"/>
  <c r="L218" i="9"/>
  <c r="L216" i="9" s="1"/>
  <c r="L214" i="9"/>
  <c r="L213" i="9" s="1"/>
  <c r="L212" i="9" s="1"/>
  <c r="L210" i="9"/>
  <c r="L209" i="9" s="1"/>
  <c r="L208" i="9" s="1"/>
  <c r="L205" i="9"/>
  <c r="L204" i="9" s="1"/>
  <c r="L203" i="9" s="1"/>
  <c r="L202" i="9" s="1"/>
  <c r="L199" i="9"/>
  <c r="L198" i="9" s="1"/>
  <c r="L197" i="9" s="1"/>
  <c r="L195" i="9"/>
  <c r="L191" i="9"/>
  <c r="L186" i="9"/>
  <c r="L185" i="9" s="1"/>
  <c r="L184" i="9" s="1"/>
  <c r="L179" i="9"/>
  <c r="L178" i="9" s="1"/>
  <c r="L172" i="9"/>
  <c r="L171" i="9" s="1"/>
  <c r="L170" i="9" s="1"/>
  <c r="L169" i="9" s="1"/>
  <c r="L167" i="9"/>
  <c r="L165" i="9"/>
  <c r="L161" i="9"/>
  <c r="L159" i="9"/>
  <c r="L157" i="9"/>
  <c r="L152" i="9"/>
  <c r="L151" i="9" s="1"/>
  <c r="L150" i="9" s="1"/>
  <c r="L148" i="9"/>
  <c r="L146" i="9"/>
  <c r="L139" i="9"/>
  <c r="L140" i="9"/>
  <c r="L138" i="9" s="1"/>
  <c r="L137" i="9" s="1"/>
  <c r="L135" i="9"/>
  <c r="L133" i="9" s="1"/>
  <c r="L132" i="9" s="1"/>
  <c r="L130" i="9"/>
  <c r="L126" i="9"/>
  <c r="L127" i="9"/>
  <c r="L128" i="9"/>
  <c r="L123" i="9"/>
  <c r="L122" i="9" s="1"/>
  <c r="L124" i="9"/>
  <c r="L118" i="9"/>
  <c r="L117" i="9" s="1"/>
  <c r="L119" i="9"/>
  <c r="L116" i="9" s="1"/>
  <c r="L113" i="9"/>
  <c r="L112" i="9" s="1"/>
  <c r="L110" i="9"/>
  <c r="L108" i="9"/>
  <c r="L106" i="9"/>
  <c r="L104" i="9"/>
  <c r="L97" i="9"/>
  <c r="L96" i="9" s="1"/>
  <c r="L99" i="9"/>
  <c r="L100" i="9"/>
  <c r="L93" i="9"/>
  <c r="L92" i="9" s="1"/>
  <c r="L87" i="9"/>
  <c r="L86" i="9" s="1"/>
  <c r="L88" i="9"/>
  <c r="L82" i="9"/>
  <c r="L83" i="9"/>
  <c r="L84" i="9"/>
  <c r="L76" i="9"/>
  <c r="L75" i="9" s="1"/>
  <c r="L74" i="9" s="1"/>
  <c r="L72" i="9"/>
  <c r="L71" i="9" s="1"/>
  <c r="L70" i="9" s="1"/>
  <c r="L66" i="9"/>
  <c r="L65" i="9" s="1"/>
  <c r="L64" i="9" s="1"/>
  <c r="L58" i="9" s="1"/>
  <c r="L54" i="9"/>
  <c r="L53" i="9" s="1"/>
  <c r="L52" i="9" s="1"/>
  <c r="L55" i="9"/>
  <c r="L50" i="9"/>
  <c r="L49" i="9" s="1"/>
  <c r="L47" i="9"/>
  <c r="L45" i="9"/>
  <c r="L44" i="9"/>
  <c r="L40" i="9"/>
  <c r="L41" i="9"/>
  <c r="L29" i="9"/>
  <c r="L28" i="9" s="1"/>
  <c r="L27" i="9" s="1"/>
  <c r="L26" i="9" s="1"/>
  <c r="L22" i="9"/>
  <c r="L21" i="9"/>
  <c r="L20" i="9"/>
  <c r="L19" i="9" s="1"/>
  <c r="L18" i="9" s="1"/>
  <c r="L17" i="9" s="1"/>
  <c r="M61" i="9" l="1"/>
  <c r="L57" i="9"/>
  <c r="M221" i="9"/>
  <c r="L32" i="9"/>
  <c r="M38" i="9"/>
  <c r="L190" i="9"/>
  <c r="L189" i="9" s="1"/>
  <c r="L182" i="9" s="1"/>
  <c r="L177" i="9"/>
  <c r="L121" i="9"/>
  <c r="L115" i="9" s="1"/>
  <c r="L98" i="9"/>
  <c r="L134" i="9"/>
  <c r="L145" i="9"/>
  <c r="L207" i="9"/>
  <c r="L201" i="9" s="1"/>
  <c r="L156" i="9"/>
  <c r="L90" i="9"/>
  <c r="L91" i="9"/>
  <c r="K165" i="9"/>
  <c r="M165" i="9" l="1"/>
  <c r="L183" i="9"/>
  <c r="L176" i="9"/>
  <c r="L155" i="9"/>
  <c r="L181" i="9"/>
  <c r="L144" i="9"/>
  <c r="L31" i="9"/>
  <c r="L25" i="9" s="1"/>
  <c r="K167" i="9"/>
  <c r="M167" i="9" l="1"/>
  <c r="L175" i="9"/>
  <c r="L143" i="9"/>
  <c r="L154" i="9"/>
  <c r="K161" i="9"/>
  <c r="K156" i="9" l="1"/>
  <c r="M161" i="9"/>
  <c r="L142" i="9"/>
  <c r="L174" i="9"/>
  <c r="K195" i="9"/>
  <c r="L24" i="9" l="1"/>
  <c r="L16" i="9" s="1"/>
  <c r="M195" i="9"/>
  <c r="M156" i="9"/>
  <c r="K218" i="9"/>
  <c r="K217" i="9"/>
  <c r="K140" i="9"/>
  <c r="K139" i="9"/>
  <c r="M139" i="9" l="1"/>
  <c r="M217" i="9"/>
  <c r="K138" i="9"/>
  <c r="M140" i="9"/>
  <c r="K216" i="9"/>
  <c r="M218" i="9"/>
  <c r="K148" i="9"/>
  <c r="M148" i="9" l="1"/>
  <c r="M216" i="9"/>
  <c r="K137" i="9"/>
  <c r="M138" i="9"/>
  <c r="K88" i="9"/>
  <c r="K87" i="9"/>
  <c r="M88" i="9" l="1"/>
  <c r="M137" i="9"/>
  <c r="K86" i="9"/>
  <c r="M87" i="9"/>
  <c r="K172" i="9"/>
  <c r="M172" i="9" l="1"/>
  <c r="M86" i="9"/>
  <c r="K97" i="9"/>
  <c r="K96" i="9" s="1"/>
  <c r="K191" i="9"/>
  <c r="M47" i="9" l="1"/>
  <c r="M97" i="9"/>
  <c r="M96" i="9" s="1"/>
  <c r="K190" i="9"/>
  <c r="M191" i="9"/>
  <c r="K106" i="9"/>
  <c r="M32" i="9"/>
  <c r="M106" i="9" l="1"/>
  <c r="K189" i="9"/>
  <c r="M190" i="9"/>
  <c r="K119" i="9"/>
  <c r="K186" i="9"/>
  <c r="K130" i="9"/>
  <c r="M186" i="9" l="1"/>
  <c r="M130" i="9"/>
  <c r="M119" i="9"/>
  <c r="M189" i="9"/>
  <c r="K214" i="9"/>
  <c r="K210" i="9"/>
  <c r="K205" i="9"/>
  <c r="K199" i="9"/>
  <c r="K185" i="9"/>
  <c r="K179" i="9"/>
  <c r="K171" i="9"/>
  <c r="K163" i="9"/>
  <c r="K159" i="9"/>
  <c r="K157" i="9"/>
  <c r="K155" i="9"/>
  <c r="K152" i="9"/>
  <c r="K146" i="9"/>
  <c r="K135" i="9"/>
  <c r="K128" i="9"/>
  <c r="K127" i="9"/>
  <c r="K126" i="9"/>
  <c r="K124" i="9"/>
  <c r="K123" i="9"/>
  <c r="K118" i="9"/>
  <c r="K116" i="9"/>
  <c r="K113" i="9"/>
  <c r="K110" i="9"/>
  <c r="K108" i="9"/>
  <c r="K104" i="9"/>
  <c r="K102" i="9"/>
  <c r="K100" i="9"/>
  <c r="K99" i="9"/>
  <c r="K84" i="9"/>
  <c r="K83" i="9"/>
  <c r="K80" i="9"/>
  <c r="K79" i="9"/>
  <c r="K76" i="9"/>
  <c r="K72" i="9"/>
  <c r="K66" i="9"/>
  <c r="K55" i="9"/>
  <c r="K54" i="9"/>
  <c r="K22" i="9"/>
  <c r="K21" i="9"/>
  <c r="K20" i="9"/>
  <c r="M44" i="9" l="1"/>
  <c r="M79" i="9"/>
  <c r="M116" i="9"/>
  <c r="M163" i="9"/>
  <c r="M41" i="9"/>
  <c r="M82" i="9"/>
  <c r="M159" i="9"/>
  <c r="M124" i="9"/>
  <c r="M126" i="9"/>
  <c r="M40" i="9"/>
  <c r="M83" i="9"/>
  <c r="M84" i="9"/>
  <c r="M100" i="9"/>
  <c r="M220" i="9"/>
  <c r="M157" i="9"/>
  <c r="M45" i="9"/>
  <c r="M127" i="9"/>
  <c r="M21" i="9"/>
  <c r="M128" i="9"/>
  <c r="M135" i="9"/>
  <c r="M110" i="9"/>
  <c r="M229" i="9"/>
  <c r="M55" i="9"/>
  <c r="M99" i="9"/>
  <c r="M102" i="9"/>
  <c r="M22" i="9"/>
  <c r="M104" i="9"/>
  <c r="M108" i="9"/>
  <c r="K122" i="9"/>
  <c r="K121" i="9" s="1"/>
  <c r="M123" i="9"/>
  <c r="K117" i="9"/>
  <c r="M118" i="9"/>
  <c r="K19" i="9"/>
  <c r="M20" i="9"/>
  <c r="K209" i="9"/>
  <c r="M210" i="9"/>
  <c r="K53" i="9"/>
  <c r="K52" i="9" s="1"/>
  <c r="M54" i="9"/>
  <c r="K204" i="9"/>
  <c r="M205" i="9"/>
  <c r="K213" i="9"/>
  <c r="M214" i="9"/>
  <c r="M50" i="9"/>
  <c r="K198" i="9"/>
  <c r="M199" i="9"/>
  <c r="K151" i="9"/>
  <c r="M152" i="9"/>
  <c r="K170" i="9"/>
  <c r="M171" i="9"/>
  <c r="K112" i="9"/>
  <c r="K98" i="9" s="1"/>
  <c r="M113" i="9"/>
  <c r="M224" i="9"/>
  <c r="K93" i="9"/>
  <c r="M94" i="9"/>
  <c r="K184" i="9"/>
  <c r="M185" i="9"/>
  <c r="K65" i="9"/>
  <c r="K64" i="9" s="1"/>
  <c r="K58" i="9" s="1"/>
  <c r="M66" i="9"/>
  <c r="K71" i="9"/>
  <c r="M72" i="9"/>
  <c r="K75" i="9"/>
  <c r="M76" i="9"/>
  <c r="M29" i="9"/>
  <c r="K145" i="9"/>
  <c r="M146" i="9"/>
  <c r="K78" i="9"/>
  <c r="M80" i="9"/>
  <c r="K154" i="9"/>
  <c r="M155" i="9"/>
  <c r="M230" i="9"/>
  <c r="K178" i="9"/>
  <c r="M179" i="9"/>
  <c r="M33" i="9"/>
  <c r="M34" i="9"/>
  <c r="K133" i="9"/>
  <c r="K134" i="9"/>
  <c r="M58" i="9" l="1"/>
  <c r="M112" i="9"/>
  <c r="M134" i="9"/>
  <c r="M31" i="9"/>
  <c r="M184" i="9"/>
  <c r="M98" i="9"/>
  <c r="M122" i="9"/>
  <c r="M154" i="9"/>
  <c r="M49" i="9"/>
  <c r="M78" i="9"/>
  <c r="M117" i="9"/>
  <c r="K132" i="9"/>
  <c r="M133" i="9"/>
  <c r="K208" i="9"/>
  <c r="M209" i="9"/>
  <c r="K150" i="9"/>
  <c r="M151" i="9"/>
  <c r="M65" i="9"/>
  <c r="M28" i="9"/>
  <c r="K92" i="9"/>
  <c r="M93" i="9"/>
  <c r="K18" i="9"/>
  <c r="M19" i="9"/>
  <c r="K169" i="9"/>
  <c r="M170" i="9"/>
  <c r="M228" i="9"/>
  <c r="M223" i="9"/>
  <c r="K212" i="9"/>
  <c r="M213" i="9"/>
  <c r="M53" i="9"/>
  <c r="K70" i="9"/>
  <c r="M71" i="9"/>
  <c r="K144" i="9"/>
  <c r="M145" i="9"/>
  <c r="K197" i="9"/>
  <c r="M198" i="9"/>
  <c r="M121" i="9"/>
  <c r="K74" i="9"/>
  <c r="M75" i="9"/>
  <c r="K203" i="9"/>
  <c r="M204" i="9"/>
  <c r="K177" i="9"/>
  <c r="M178" i="9"/>
  <c r="K57" i="9" l="1"/>
  <c r="M57" i="9" s="1"/>
  <c r="M132" i="9"/>
  <c r="M212" i="9"/>
  <c r="M222" i="9"/>
  <c r="M74" i="9"/>
  <c r="K115" i="9"/>
  <c r="M144" i="9"/>
  <c r="M169" i="9"/>
  <c r="M52" i="9"/>
  <c r="M227" i="9"/>
  <c r="M70" i="9"/>
  <c r="M27" i="9"/>
  <c r="M197" i="9"/>
  <c r="K183" i="9"/>
  <c r="K182" i="9"/>
  <c r="M150" i="9"/>
  <c r="K143" i="9"/>
  <c r="K207" i="9"/>
  <c r="M208" i="9"/>
  <c r="M64" i="9"/>
  <c r="K202" i="9"/>
  <c r="M203" i="9"/>
  <c r="K17" i="9"/>
  <c r="M18" i="9"/>
  <c r="M92" i="9"/>
  <c r="K90" i="9"/>
  <c r="K91" i="9"/>
  <c r="K176" i="9"/>
  <c r="M177" i="9"/>
  <c r="K25" i="9" l="1"/>
  <c r="M25" i="9" s="1"/>
  <c r="M115" i="9"/>
  <c r="M90" i="9"/>
  <c r="M207" i="9"/>
  <c r="M91" i="9"/>
  <c r="M183" i="9"/>
  <c r="M17" i="9"/>
  <c r="K142" i="9"/>
  <c r="M143" i="9"/>
  <c r="K181" i="9"/>
  <c r="M182" i="9"/>
  <c r="M202" i="9"/>
  <c r="K201" i="9"/>
  <c r="M26" i="9"/>
  <c r="K175" i="9"/>
  <c r="M176" i="9"/>
  <c r="M201" i="9" l="1"/>
  <c r="M181" i="9"/>
  <c r="M142" i="9"/>
  <c r="K174" i="9"/>
  <c r="K24" i="9" s="1"/>
  <c r="M175" i="9"/>
  <c r="K16" i="9" l="1"/>
  <c r="M16" i="9" s="1"/>
  <c r="M24" i="9"/>
  <c r="M174" i="9"/>
</calcChain>
</file>

<file path=xl/sharedStrings.xml><?xml version="1.0" encoding="utf-8"?>
<sst xmlns="http://schemas.openxmlformats.org/spreadsheetml/2006/main" count="1433" uniqueCount="231">
  <si>
    <t xml:space="preserve"> </t>
  </si>
  <si>
    <t>№ п/п</t>
  </si>
  <si>
    <t>Наименование</t>
  </si>
  <si>
    <t>Рз</t>
  </si>
  <si>
    <t>ПР</t>
  </si>
  <si>
    <t>ВСЕГО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</si>
  <si>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</si>
  <si>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</si>
  <si>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</si>
  <si>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</si>
  <si>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</si>
  <si>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</si>
  <si>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</si>
  <si>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</si>
  <si>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07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</si>
  <si>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</si>
  <si>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</si>
  <si>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</si>
  <si>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</si>
  <si>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</si>
  <si>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</si>
  <si>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</si>
  <si>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</si>
  <si>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</si>
  <si>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</si>
  <si>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</si>
  <si>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</si>
  <si>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</si>
  <si>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</si>
  <si>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</si>
  <si>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</si>
  <si>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</si>
  <si>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</si>
  <si>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</si>
  <si>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 xml:space="preserve">Молодежная политика </t>
  </si>
  <si>
    <t xml:space="preserve">Культура и кинематография 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</si>
  <si>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</si>
  <si>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</si>
  <si>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</si>
  <si>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</si>
  <si>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</si>
  <si>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и муниципального долга</t>
  </si>
  <si>
    <t>13</t>
  </si>
  <si>
    <t>800</t>
  </si>
  <si>
    <t>00</t>
  </si>
  <si>
    <t>6</t>
  </si>
  <si>
    <t>Иные бюджетные ассигнования</t>
  </si>
  <si>
    <t>0</t>
  </si>
  <si>
    <t>Межбюджетные трансферты</t>
  </si>
  <si>
    <t>Закупка товаров, работ и услуг для государственных (муниципальных) нужд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</si>
  <si>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</si>
  <si>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</si>
  <si>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Обеспечение первичного воинского учета на территориях, где отсутствуют военные комиссариаты</t>
  </si>
  <si>
    <t>200</t>
  </si>
  <si>
    <t>5</t>
  </si>
  <si>
    <t>50</t>
  </si>
  <si>
    <t>Резервные фонды местных администраций</t>
  </si>
  <si>
    <t>Финансовое обеспечение непредвиденных расходов</t>
  </si>
  <si>
    <t>Осуществление отдельных полномочий Краснодарского края по образованию и организации деятельности административных комиссий</t>
  </si>
  <si>
    <t>Административные комиссии</t>
  </si>
  <si>
    <t>Расходы на обеспечение функций органов местного самоуправления по передаваемым полномочиям поселений (по осуществлению полномочий в соответствии с жилищным законодательством)</t>
  </si>
  <si>
    <t>Расходы на обеспечение функций органов местного самоуправления по передаваемым полномочиям поселений (по осуществлению внутреннего финансового контроля)</t>
  </si>
  <si>
    <t>Мероприятия в области строительства и архитектуры по передаваемым полномочиям</t>
  </si>
  <si>
    <t>00190</t>
  </si>
  <si>
    <t>Расходы на обеспечение функций органов местного самоуправления</t>
  </si>
  <si>
    <t>Обеспечение функционирования администрации Джубгского городского поселения Туапсинского района</t>
  </si>
  <si>
    <t xml:space="preserve">Высшее должностное лицо муниципального образования Джубгское городское поселение Туапсинского района </t>
  </si>
  <si>
    <t>Обеспечение деятельности исполнительно-распорядительного органа муниципального образования Джубгское городское поселение Туапсинского района</t>
  </si>
  <si>
    <t>23340</t>
  </si>
  <si>
    <t>20</t>
  </si>
  <si>
    <t>Реализация мероприятий муниципальной программы "Доступная среда Джубгского городского поселения Туапсинского района"</t>
  </si>
  <si>
    <t>Отдельные мероприятия "Доступная среда Джубгского городского поселения Туапсинского района"</t>
  </si>
  <si>
    <t>Муниципальная прграмма "Доступная среда Джубгского городского поселения Туапсинского района"</t>
  </si>
  <si>
    <t>700</t>
  </si>
  <si>
    <t>10520</t>
  </si>
  <si>
    <t>19</t>
  </si>
  <si>
    <t>Обслуживание муниципального долга</t>
  </si>
  <si>
    <t>Выплаты по процентам по бюджетному кредиту</t>
  </si>
  <si>
    <t>Муниципальная программа "Управление муниципальным долгом Джубгского городского поселения Туапсинского района</t>
  </si>
  <si>
    <t>Социальное обеспечение и иные выплаты населению</t>
  </si>
  <si>
    <t>Обеспечение материальной поддержки жителям Джубгского городского поселения Туапсинского района</t>
  </si>
  <si>
    <t xml:space="preserve">Отдельные мероприятия «Социальная политика Джубгского городского поселения Туапсинского района» </t>
  </si>
  <si>
    <t>Выплата дополнительного материального обеспечения, доплат к пенсиям, пособий и компенсаций</t>
  </si>
  <si>
    <t xml:space="preserve">Муниципальная программа «Социальная политика Джубгского городского поселения Туапсинского района» </t>
  </si>
  <si>
    <t>Реализация мероприятий программы "О ветеранах Великой Отечественной войны 1941-1945 годов Джубгского городского поселения Туапсинского района "</t>
  </si>
  <si>
    <t>Отдельные мероприятия «О ветеранах Великой Отечественной войны 1941-1945 годов Джубгского городского поселения Туапсинского района»</t>
  </si>
  <si>
    <t>Муниципальная программа «О ветеранах Великой Отечественной войны 1941-1945 годов Джубгского городского поселения Туапсинского района»</t>
  </si>
  <si>
    <t>Реализация мероприятий подпрограммы «Культурно-массовые мероприятия Джубгского городского поселения Туапсинского района</t>
  </si>
  <si>
    <t>Отдельные мероприятия подпрограммы «Культурно-массовые мероприятия Джубгского городского поселения Туапсинского района»</t>
  </si>
  <si>
    <t xml:space="preserve">Подпрограмма «Культурно-массовые мероприятия Джубгского городского поселения Туапсинского района» </t>
  </si>
  <si>
    <t>2</t>
  </si>
  <si>
    <t>00590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</si>
  <si>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 </t>
  </si>
  <si>
    <t>Расходы на обеспечение деятельности (оказание услуг) муниципальных учреждений</t>
  </si>
  <si>
    <t xml:space="preserve">Отдельные мероприятия подпрограммы «Обеспечение деятельности клубной системы Джубгского городского поселения Туапсинского района» </t>
  </si>
  <si>
    <t xml:space="preserve">Подпрограмма «Обеспечение деятельности клубной системы Джубгского городского поселения Туапсинского района» </t>
  </si>
  <si>
    <t xml:space="preserve">Отдельные мероприятия подпрограммы «Обеспечение деятельности библиотечной системы Джубгского городского поселения Туапсинского района» </t>
  </si>
  <si>
    <t xml:space="preserve">Подпрограмма «Обеспечение деятельности библиотечной системы Джубгского городского поселения Туапсинского района» </t>
  </si>
  <si>
    <t xml:space="preserve">Муниципальная программа «Культура Джубгского городского поселения Туапсинского района» </t>
  </si>
  <si>
    <t>100</t>
  </si>
  <si>
    <t xml:space="preserve">Расходы на выплаты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</si>
  <si>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Реализация мероприятий подпрограммы «Молодежное движение Джубгского городского поселения Туапсинского района"</t>
  </si>
  <si>
    <t>Отдельные мероприятия подпрограммы «Молодежное движение Джубгского городского поселения Туапсинского района"</t>
  </si>
  <si>
    <t xml:space="preserve">Расходы на выплаты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  </t>
  </si>
  <si>
    <t>1</t>
  </si>
  <si>
    <t>Обеспечение деятельности муниципального казенного учреждения «Джубгский спортивно-молодежный комплекс»</t>
  </si>
  <si>
    <t>14</t>
  </si>
  <si>
    <t>S0360</t>
  </si>
  <si>
    <t>Уличное освещение</t>
  </si>
  <si>
    <t xml:space="preserve">Отдельные мероприятия «Благоустройство Джубгского городского поселения Туапсинского района» </t>
  </si>
  <si>
    <t xml:space="preserve">Муниципальная программа «Благоустройство Джубгского городского поселения Туапсинского района» </t>
  </si>
  <si>
    <t>23320</t>
  </si>
  <si>
    <t xml:space="preserve">Реализация мероприятий муниципальной программы «Развитие жилищно-коммунального хозяйства Джубгского городского поселения Туапсинского района» </t>
  </si>
  <si>
    <t xml:space="preserve">Отдельные мероприятия "Развитие жилищно-коммунального хозяйства  Джубгского городского поселения Туапсинского района" </t>
  </si>
  <si>
    <t>23360</t>
  </si>
  <si>
    <t>12</t>
  </si>
  <si>
    <t>Отдельные мероприятия "Поддержка субъектов малого и среднего предпринимательства на территории Джубгского городского поселения Туапсинского района"</t>
  </si>
  <si>
    <t>23309</t>
  </si>
  <si>
    <t>Отдельные мероприятия  «Газификация Джубгского городского поселения Туапсинского района»</t>
  </si>
  <si>
    <t>23330</t>
  </si>
  <si>
    <t>Реализация мероприятий муниципальной программы "Повышение безопасности дорожного движения на территории Джубгского городского поселения Туапсинского района"</t>
  </si>
  <si>
    <t>21100</t>
  </si>
  <si>
    <t>Содержание автомобильных дорог общего пользования местного значения, в том числе дорог в поселениях (за исключением автомобильных дорог федерального значения), включая проектные работы</t>
  </si>
  <si>
    <t>Отдельные мероприятия "Повышение безопасности дорожного движения на территории Джубгского городского поселения Туапсинского района"</t>
  </si>
  <si>
    <t>Капитальный ремонт и ремонт автомобильных дорог общего пользования местного значения, в том числе дорог в поселениях (за исключением автомобильных дорог федерального значения)</t>
  </si>
  <si>
    <t>Отдельные мероприятия «Капитальный ремонт и ремонт автомобильных дорог общего пользования местного значения Джубгского городского поселения Туапсинского района»</t>
  </si>
  <si>
    <t>Муниципальная программа «Капитальный ремонт и ремонт автомобильных дорог общего пользования местного значения Джубгского городского поселения Туапсинского района»</t>
  </si>
  <si>
    <t>Обеспечение организации и осуществления мероприятий по гражданской обороне, защите населения и территории Джубгского городского поселения Туапсинского района от чрезвычайных ситуаций, обеспечение пожарной безопасности</t>
  </si>
  <si>
    <t>Расходы на обеспечение деятельности (оказание услуг) муниципальных учреждений по передаваемым полномочиям поселений (в части создания резерва материальных ресурсов)</t>
  </si>
  <si>
    <t>Расходы на обеспечение деятельности (оказание услуг) муниципальных учреждений по передаваемым полномочиям поселений (на обеспечение безопасности людей на водных объектах, охране их жизни и здоровья)</t>
  </si>
  <si>
    <t>500</t>
  </si>
  <si>
    <t>21594</t>
  </si>
  <si>
    <t>Расходы на обеспечение деятельности (оказание услуг) муниципальных учреждений по передаваемым полномочиям поселений (в части содержания единой диспетчерской службы 112)</t>
  </si>
  <si>
    <t>Расходы на обеспечение деятельности (оказание услуг) муниципальных учреждений по передаваемым полномочиям поселений (на участие в профилактике терроризма и экстремизма)</t>
  </si>
  <si>
    <t>Расходы на обеспечение деятельности (оказание услуг) муниципальных учреждений по передаваемым полномочиям поселений (по созданию, содержанию и организации деятельности аварийно-спасательных служб и (или) аварийно-спасательных формирований)</t>
  </si>
  <si>
    <t>23280</t>
  </si>
  <si>
    <t>Реализация мероприятий муниципальной программы  "Противодействие коррупции в Джубгском городском поселение Туапсинского района"</t>
  </si>
  <si>
    <t>Муниципальная программа "Противодействие коррупции в Джубгском городском поселение Туапсинского района"</t>
  </si>
  <si>
    <t>10380</t>
  </si>
  <si>
    <t xml:space="preserve">Реализация мероприятий муниципальной программы "Управление имуществом муниципального образования Джубгского городского поселения Туапсинского района"  </t>
  </si>
  <si>
    <t xml:space="preserve">Отдельные мероприятия "Управление имуществом муниципального образования Джубгского городского поселения Туапсинского района" </t>
  </si>
  <si>
    <t>Муниципальная программа "Управление имуществом муниципального образования Джубгского городского поселения Туапсинского района"</t>
  </si>
  <si>
    <t>23270</t>
  </si>
  <si>
    <t>Реализация мероприятий муниципальной программы «Развитие и финансовая поддержка деятельности органов территориального общественного самоуправления Джубгского городского поселения Туапсинского района»</t>
  </si>
  <si>
    <t>Отдельные мероприятия «Развитие и финансовая поддержка деятельности органов территориального общественного самоуправления Джубгского городского поселения Туапсинского района»</t>
  </si>
  <si>
    <t>Муниципальная программа «Развитие и финансовая поддержка деятельности органов территориального общественного самоуправления Джубгского городского поселения Туапсинского района»</t>
  </si>
  <si>
    <t>Реализация мероприятий муниципальной программы «Информационное обеспечение деятельности органов местного самоуправления Джубгского городского поселения Туапсинского района»</t>
  </si>
  <si>
    <t>Отдельные мероприятия «Информационное обеспечение деятельности органов местного самоуправления Джубгского городского поселения Туапсинского района»</t>
  </si>
  <si>
    <t>Муниципальная программа «Информационное обеспечение деятельности органов местного самоуправления Джубгского городского поселения Туапсинского района»</t>
  </si>
  <si>
    <t xml:space="preserve">Обеспечение деятельности муниципального казенного учреждения «Комитет по управлению муниципальным имуществом Джубгского городского поселения </t>
  </si>
  <si>
    <t>Подпрограмма "Обеспечение деятельности муниципального казенного учреждения Комитет по управлению имуществом Джубгского городского поселения Туапсинского района"</t>
  </si>
  <si>
    <t>Обеспечение деятельности муниципального казенного учреждения «Централизованная бухгалтерия Джубгского городского поселения Туапсинского района»</t>
  </si>
  <si>
    <t>Подпрограмма "Обеспечение деятельности муниципального казенного учреждения Централизованная бухгалтерия Джубгского городского поселения Туапсинского района"</t>
  </si>
  <si>
    <t>Муниципальная программа "Муниципальные казенные учреждения Джубгского городского поселения Туапсинского района"</t>
  </si>
  <si>
    <t>ВР</t>
  </si>
  <si>
    <t>ЦСР</t>
  </si>
  <si>
    <t>Вед</t>
  </si>
  <si>
    <t>Представительный орган муниципального образования - Совет Джубгского городского поселения Туапсинского района</t>
  </si>
  <si>
    <t xml:space="preserve">Обеспечение деятельности представительного органа муниципального образования Джубгского городского поселения Туапсинского района </t>
  </si>
  <si>
    <t>Контрольно-счетный орган</t>
  </si>
  <si>
    <t>Расходы на обеспечение функций органов местного самоуправления по передаваемым полномочиям поселений (по осуществлению полномочий контрольно-счетного органа)</t>
  </si>
  <si>
    <t>Исполнительно-распорядительный орган муниципального образования - Администрация Джубгского городского поселения Туапсинского района</t>
  </si>
  <si>
    <t>Обеспечение отдельных государственных полномочий Краснодарского края по осуществлению регионального государственного контроля за исполнением плательщиками курортного сбора</t>
  </si>
  <si>
    <t>Осуществление отдельных государственных полномочий Краснодарского края по осуществлению регионального государственного контроля за исполнением  плательщиками курортного сбора</t>
  </si>
  <si>
    <t>60140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</si>
  <si>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</si>
  <si>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функций органов местного самоуправления по передаваемым полномочиям поселений</t>
  </si>
  <si>
    <t>3</t>
  </si>
  <si>
    <t>992</t>
  </si>
  <si>
    <t>11</t>
  </si>
  <si>
    <t>Отдельные мероприятия "Противодействие коррупции в Джубгском городском поселении Туапсинского района"</t>
  </si>
  <si>
    <t xml:space="preserve">992 </t>
  </si>
  <si>
    <t>Национальная оборона</t>
  </si>
  <si>
    <t>Муниципальная программа «Мероприятия по гражданской обороне, предупреждению и ликвидации чрезвычайных ситуаций природного и техногенного характера на территории Джубгского городского поселения Туапсинского района»</t>
  </si>
  <si>
    <t xml:space="preserve">Финансовое обеспечение передаваемых полномочий </t>
  </si>
  <si>
    <t>Расходы на обеспечение деятельности (оказание услуг) муниципальных учреждений по передаваемым полномочиям поселений (по созданию, содержанию единой дежурно-диспетчерской службы)</t>
  </si>
  <si>
    <t>Реализация мероприятий муниципальной программы «Мероприятия по гражданской обороне, предупреждению и ликвидации чрезвычайных ситуаций природного и техногенного характера на территории Джубгского городского поселения Туапсинского района»</t>
  </si>
  <si>
    <t>Муниципальная программа "Поддержка субъектов малого и среднего предпринимательства на территории Джубгского городского поселения Туапсинского района"</t>
  </si>
  <si>
    <t xml:space="preserve">Реализация мероприятий «Развитие пассажирского транспорта на территории  Джубгского городского поселения Туапсинского района" </t>
  </si>
  <si>
    <t>Муниципальная прграмма "Повышение безопасности дорожного движения на территории Джубгского городского поселения Туапсинского района"</t>
  </si>
  <si>
    <t>Связь и информатика</t>
  </si>
  <si>
    <t>Муниципальная программа «Газификация Джубгского городского поселения Туапсинского района»</t>
  </si>
  <si>
    <t>Реализация мероприятий муниципальной программы «Газификация Джубгского городского поселения Туапсинского района»</t>
  </si>
  <si>
    <t xml:space="preserve">Муниципальная программа "Развитие жилищно-коммунального хозяйства  Джубгского городского поселения Туапсинского района" </t>
  </si>
  <si>
    <t xml:space="preserve">Реализация мероприятий муниципальной программы «Благоустройство Джубгского городского поселения Туапсинского района» </t>
  </si>
  <si>
    <t>Обеспечение деятельности исполнительно-распределительного органа муниципального образования Джубгского городского поселения Туапсинского района</t>
  </si>
  <si>
    <t>Муниципальная программа «Развитие молодежной политики, физической культуры и спорта Джубгского городского поселения Туапсинского района»</t>
  </si>
  <si>
    <t>Подпрограмма «Молодежное движение Джубгского городского поселения Туапсинского района"</t>
  </si>
  <si>
    <t>00000</t>
  </si>
  <si>
    <t>Уплата налогов, сборов и иных платежей</t>
  </si>
  <si>
    <t>Муниципальная программа «Социальная политика Джубгского городского поселения Туапсинского района»</t>
  </si>
  <si>
    <t>Муниципальная программа «Развитие молодежной политики, физической культуры и спорта    Джубгского городского поселения Туапсинского района»</t>
  </si>
  <si>
    <t>Подпрограмма «Обеспечение деятельности муниципального казенного учреждения «Джубгский спортивно-молодежный комплекс"</t>
  </si>
  <si>
    <t>Обслуживание Государственного и муниципального долг</t>
  </si>
  <si>
    <t>Обеспечение деятельности администрации муниципального образования</t>
  </si>
  <si>
    <t>52</t>
  </si>
  <si>
    <t>Погашение задолженности прошлых лет</t>
  </si>
  <si>
    <t>4</t>
  </si>
  <si>
    <t>Прочие выплаты по обязательствам администрации Джубгского городского поселения Туапсинского района</t>
  </si>
  <si>
    <t>21240</t>
  </si>
  <si>
    <t>Отдельные мероприятия "Управление имуществом муниципального образования Джубгского городского поселения Туапсинского района"</t>
  </si>
  <si>
    <t>Подготовка документации по планировке территории (проекта планирования территории, проекта межевания территории) муниципальных образований Краснодарского края</t>
  </si>
  <si>
    <t>S0170</t>
  </si>
  <si>
    <t>S0620</t>
  </si>
  <si>
    <t>Организация газоснабжения населения (поселений) (строительство подводящих газопроводов, распределительных газопровод) (распределительный газопроводов среднего и низкого давления от ул. Зеленая до мкр. Восток с установкой ШПР №1 в пгт Джубга)</t>
  </si>
  <si>
    <t>300</t>
  </si>
  <si>
    <t>10490</t>
  </si>
  <si>
    <t>Дополнительная помощь местным бюджетам для решения социально значимых вопросов местного значения</t>
  </si>
  <si>
    <t>62980</t>
  </si>
  <si>
    <t>Ремонт и укрепление материально-технической базы, оснащение муниципальных учреждений культуры и (или) детских музыкальных школ, художественных школ, школ искусств, домов детского творчества</t>
  </si>
  <si>
    <t>S0640</t>
  </si>
  <si>
    <t xml:space="preserve">Поддержка местных инициатив по итогам краевого конкурса
</t>
  </si>
  <si>
    <t>62955</t>
  </si>
  <si>
    <t>60390</t>
  </si>
  <si>
    <t>Субсидии на создание условий для массового 
отдыха и организации обустройства мест массового отдыха на территориях муниципальных образований, в которых введен курортный сбор для финансового обеспечения работ по проектированию, строительству, реконструкции, содержанию, благоустройству и ремонту объектов курортной инфраструктуры</t>
  </si>
  <si>
    <t>Утверждено в бюджете</t>
  </si>
  <si>
    <t>Исполнено</t>
  </si>
  <si>
    <t>% исполнение</t>
  </si>
  <si>
    <t>7</t>
  </si>
  <si>
    <t>8</t>
  </si>
  <si>
    <t>9</t>
  </si>
  <si>
    <t>Код бюджетной классификаци</t>
  </si>
  <si>
    <t>00390</t>
  </si>
  <si>
    <t>Расходы на компенсационные выплаты работникам органов местного самоуправления и другие расходы, связанные с преобразованием муниципальных образований, упразднением поселений в соответствии со статьями 13 и 13(1) Федерального закона № 131-ФЗ</t>
  </si>
  <si>
    <t xml:space="preserve">ИСПОЛНЕНИЕ </t>
  </si>
  <si>
    <t>Начальник финансового управления 
администрации Туапсинского муниципального округа</t>
  </si>
  <si>
    <t>Ю.Н. Кулакова</t>
  </si>
  <si>
    <t xml:space="preserve">Поощрение победителей краевого смотра-конкурса на звание "Лучший орган территориального общественного самоуправления"
</t>
  </si>
  <si>
    <t xml:space="preserve"> по расходам бюджета Джубгского городского                                                                                                                                                                                                                               поселения Туапсинский район по ведомственной                                                                                                                                 структуре расходов бюджета за 2024 год                                </t>
  </si>
  <si>
    <t>(тыс. рублей)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</si>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</sst>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0"/>
    <numFmt numFmtId="165" formatCode="0.0%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3.5"/>
      <color theme="1"/>
      <name val="Times New Roman"/>
      <family val="1"/>
      <charset val="204"/>
    </font>
    <font>
      <sz val="13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Alignment="1">
      <alignment wrapText="1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left"/>
    </xf>
    <xf numFmtId="4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 vertical="top" wrapText="1"/>
    </xf>
    <xf numFmtId="0" fontId="9" fillId="0" borderId="0" xfId="0" applyFont="1" applyFill="1" applyAlignment="1">
      <alignment wrapText="1"/>
    </xf>
    <xf numFmtId="0" fontId="10" fillId="0" borderId="2" xfId="0" applyFont="1" applyFill="1" applyBorder="1" applyAlignment="1">
      <alignment horizontal="left" vertical="top" wrapText="1"/>
    </xf>
    <xf numFmtId="164" fontId="10" fillId="0" borderId="2" xfId="1" applyNumberFormat="1" applyFont="1" applyFill="1" applyBorder="1" applyAlignment="1" applyProtection="1">
      <alignment horizontal="left" vertical="top" wrapText="1"/>
      <protection hidden="1"/>
    </xf>
    <xf numFmtId="9" fontId="2" fillId="0" borderId="0" xfId="3" applyFont="1" applyFill="1" applyAlignment="1">
      <alignment wrapText="1"/>
    </xf>
    <xf numFmtId="4" fontId="2" fillId="0" borderId="1" xfId="0" applyNumberFormat="1" applyFont="1" applyFill="1" applyBorder="1" applyAlignment="1">
      <alignment horizontal="center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4" fontId="3" fillId="0" borderId="6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horizontal="right" wrapText="1"/>
    </xf>
    <xf numFmtId="4" fontId="2" fillId="0" borderId="0" xfId="0" applyNumberFormat="1" applyFont="1" applyFill="1" applyAlignment="1">
      <alignment horizontal="right" wrapText="1"/>
    </xf>
    <xf numFmtId="0" fontId="9" fillId="0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top" wrapText="1"/>
    </xf>
    <xf numFmtId="0" fontId="9" fillId="0" borderId="4" xfId="0" applyNumberFormat="1" applyFont="1" applyFill="1" applyBorder="1" applyAlignment="1">
      <alignment horizontal="center" vertical="top" wrapText="1"/>
    </xf>
    <xf numFmtId="0" fontId="9" fillId="0" borderId="5" xfId="0" applyNumberFormat="1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right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3" fillId="2" borderId="0" xfId="2" applyFont="1" applyFill="1" applyAlignment="1">
      <alignment horizontal="left" wrapText="1"/>
    </xf>
    <xf numFmtId="0" fontId="0" fillId="0" borderId="0" xfId="0" applyAlignment="1">
      <alignment wrapText="1"/>
    </xf>
  </cellXfs>
  <cellStyles count="4">
    <cellStyle name="Обычный" xfId="0" builtinId="0"/>
    <cellStyle name="Обычный 2" xfId="1"/>
    <cellStyle name="Обычный 4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13</xdr:col>
      <xdr:colOff>250825</xdr:colOff>
      <xdr:row>7</xdr:row>
      <xdr:rowOff>153458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74833" y="0"/>
          <a:ext cx="3171825" cy="1857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 5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  <a:endParaRPr lang="en-US" sz="1400" b="0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муниципальный округ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от 27.06.2025 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№ 248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237"/>
  <sheetViews>
    <sheetView tabSelected="1" view="pageBreakPreview" zoomScale="120" zoomScaleNormal="90" zoomScaleSheetLayoutView="120" workbookViewId="0">
      <selection activeCell="K233" sqref="K233"/>
    </sheetView>
  </sheetViews>
  <sheetFormatPr defaultColWidth="9.140625" defaultRowHeight="18.75" x14ac:dyDescent="0.3"/>
  <cols>
    <col min="1" max="1" width="4.5703125" style="20" customWidth="1"/>
    <col min="2" max="2" width="37.85546875" style="1" customWidth="1"/>
    <col min="3" max="3" width="6.42578125" style="5" customWidth="1"/>
    <col min="4" max="4" width="5.28515625" style="5" customWidth="1"/>
    <col min="5" max="5" width="4" style="5" customWidth="1"/>
    <col min="6" max="6" width="6.5703125" style="5" bestFit="1" customWidth="1"/>
    <col min="7" max="7" width="3.85546875" style="5" customWidth="1"/>
    <col min="8" max="8" width="4" style="5" customWidth="1"/>
    <col min="9" max="9" width="8.140625" style="5" customWidth="1"/>
    <col min="10" max="10" width="5.140625" style="5" customWidth="1"/>
    <col min="11" max="11" width="15.7109375" style="14" customWidth="1"/>
    <col min="12" max="12" width="12.28515625" style="1" customWidth="1"/>
    <col min="13" max="13" width="14" style="1" customWidth="1"/>
    <col min="14" max="14" width="18.42578125" style="1" customWidth="1"/>
    <col min="15" max="16384" width="9.140625" style="1"/>
  </cols>
  <sheetData>
    <row r="1" spans="1:14" ht="18.75" customHeight="1" x14ac:dyDescent="0.3">
      <c r="I1" s="1"/>
      <c r="K1" s="40"/>
      <c r="L1" s="40"/>
      <c r="M1" s="40"/>
    </row>
    <row r="2" spans="1:14" ht="18.75" customHeight="1" x14ac:dyDescent="0.3">
      <c r="I2" s="1"/>
      <c r="K2" s="40"/>
      <c r="L2" s="40"/>
      <c r="M2" s="40"/>
    </row>
    <row r="3" spans="1:14" x14ac:dyDescent="0.3">
      <c r="I3" s="1"/>
      <c r="K3" s="41"/>
      <c r="L3" s="41"/>
      <c r="M3" s="41"/>
    </row>
    <row r="4" spans="1:14" x14ac:dyDescent="0.3">
      <c r="I4" s="1"/>
      <c r="K4" s="41"/>
      <c r="L4" s="41"/>
      <c r="M4" s="41"/>
    </row>
    <row r="5" spans="1:14" x14ac:dyDescent="0.3">
      <c r="I5" s="1"/>
      <c r="J5" s="25"/>
      <c r="K5" s="41"/>
      <c r="L5" s="41"/>
      <c r="M5" s="41"/>
    </row>
    <row r="6" spans="1:14" x14ac:dyDescent="0.3">
      <c r="I6" s="1"/>
      <c r="J6" s="25"/>
      <c r="K6" s="41"/>
      <c r="L6" s="41"/>
      <c r="M6" s="41"/>
    </row>
    <row r="7" spans="1:14" x14ac:dyDescent="0.3">
      <c r="I7" s="1"/>
      <c r="J7" s="25"/>
      <c r="K7" s="41"/>
      <c r="L7" s="41"/>
      <c r="M7" s="41"/>
    </row>
    <row r="8" spans="1:14" x14ac:dyDescent="0.3">
      <c r="I8" s="1"/>
      <c r="J8" s="1"/>
      <c r="K8" s="6"/>
      <c r="L8" s="6"/>
      <c r="M8" s="4"/>
    </row>
    <row r="9" spans="1:14" ht="18.75" customHeight="1" x14ac:dyDescent="0.3">
      <c r="A9" s="21" t="s">
        <v>0</v>
      </c>
      <c r="B9" s="7"/>
      <c r="C9" s="7"/>
      <c r="D9" s="7"/>
      <c r="E9" s="7"/>
      <c r="F9" s="7"/>
      <c r="G9" s="7"/>
      <c r="H9" s="7"/>
      <c r="I9" s="46"/>
      <c r="J9" s="46"/>
      <c r="K9" s="46"/>
    </row>
    <row r="10" spans="1:14" ht="18.75" customHeight="1" x14ac:dyDescent="0.3">
      <c r="A10" s="50" t="s">
        <v>224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4" ht="70.5" customHeight="1" x14ac:dyDescent="0.3">
      <c r="A11" s="47" t="s">
        <v>228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</row>
    <row r="12" spans="1:14" ht="19.5" customHeight="1" x14ac:dyDescent="0.3">
      <c r="B12" s="8"/>
      <c r="C12" s="8"/>
      <c r="D12" s="8"/>
      <c r="E12" s="8"/>
      <c r="F12" s="8"/>
      <c r="G12" s="8"/>
      <c r="H12" s="8"/>
      <c r="I12" s="8"/>
      <c r="J12" s="8"/>
      <c r="L12" s="42" t="s">
        <v>229</v>
      </c>
      <c r="M12" s="43"/>
    </row>
    <row r="13" spans="1:14" ht="19.5" customHeight="1" x14ac:dyDescent="0.3">
      <c r="A13" s="48" t="s">
        <v>1</v>
      </c>
      <c r="B13" s="49" t="s">
        <v>2</v>
      </c>
      <c r="C13" s="55" t="s">
        <v>156</v>
      </c>
      <c r="D13" s="56" t="s">
        <v>221</v>
      </c>
      <c r="E13" s="56"/>
      <c r="F13" s="56"/>
      <c r="G13" s="56"/>
      <c r="H13" s="56"/>
      <c r="I13" s="56"/>
      <c r="J13" s="56"/>
      <c r="K13" s="57" t="s">
        <v>215</v>
      </c>
      <c r="L13" s="58" t="s">
        <v>216</v>
      </c>
      <c r="M13" s="59" t="s">
        <v>217</v>
      </c>
    </row>
    <row r="14" spans="1:14" ht="37.5" x14ac:dyDescent="0.3">
      <c r="A14" s="48"/>
      <c r="B14" s="49"/>
      <c r="C14" s="55"/>
      <c r="D14" s="9" t="s">
        <v>3</v>
      </c>
      <c r="E14" s="9" t="s">
        <v>4</v>
      </c>
      <c r="F14" s="9" t="s">
        <v>155</v>
      </c>
      <c r="G14" s="9"/>
      <c r="H14" s="9"/>
      <c r="I14" s="9"/>
      <c r="J14" s="9" t="s">
        <v>154</v>
      </c>
      <c r="K14" s="57"/>
      <c r="L14" s="58"/>
      <c r="M14" s="59"/>
    </row>
    <row r="15" spans="1:14" x14ac:dyDescent="0.3">
      <c r="A15" s="19">
        <v>1</v>
      </c>
      <c r="B15" s="18" t="s">
        <v>90</v>
      </c>
      <c r="C15" s="9" t="s">
        <v>167</v>
      </c>
      <c r="D15" s="9" t="s">
        <v>197</v>
      </c>
      <c r="E15" s="9" t="s">
        <v>54</v>
      </c>
      <c r="F15" s="9" t="s">
        <v>45</v>
      </c>
      <c r="G15" s="9" t="s">
        <v>218</v>
      </c>
      <c r="H15" s="9" t="s">
        <v>219</v>
      </c>
      <c r="I15" s="9" t="s">
        <v>220</v>
      </c>
      <c r="J15" s="9" t="s">
        <v>21</v>
      </c>
      <c r="K15" s="17">
        <v>11</v>
      </c>
      <c r="L15" s="2">
        <v>12</v>
      </c>
      <c r="M15" s="3">
        <v>13</v>
      </c>
    </row>
    <row r="16" spans="1:14" x14ac:dyDescent="0.3">
      <c r="A16" s="24"/>
      <c r="B16" s="27" t="s">
        <v>5</v>
      </c>
      <c r="C16" s="26" t="s">
        <v>230</v>
      </c>
      <c r="D16" s="34" t="s">
        <v>230</v>
      </c>
      <c r="E16" s="34" t="s">
        <v>230</v>
      </c>
      <c r="F16" s="34" t="s">
        <v>230</v>
      </c>
      <c r="G16" s="34" t="s">
        <v>230</v>
      </c>
      <c r="H16" s="34" t="s">
        <v>230</v>
      </c>
      <c r="I16" s="34" t="s">
        <v>230</v>
      </c>
      <c r="J16" s="34" t="s">
        <v>230</v>
      </c>
      <c r="K16" s="35">
        <f>SUM(K17+K24)</f>
        <v>183135.1</v>
      </c>
      <c r="L16" s="35">
        <f>SUM(L17+L24)</f>
        <v>172547.49</v>
      </c>
      <c r="M16" s="36">
        <f>L16/K16</f>
        <v>0.94218688825899555</v>
      </c>
      <c r="N16" s="33"/>
    </row>
    <row r="17" spans="1:13" s="30" customFormat="1" ht="86.25" x14ac:dyDescent="0.25">
      <c r="A17" s="45">
        <v>1</v>
      </c>
      <c r="B17" s="28" t="s">
        <v>157</v>
      </c>
      <c r="C17" s="29">
        <v>991</v>
      </c>
      <c r="D17" s="29" t="s">
        <v>230</v>
      </c>
      <c r="E17" s="34" t="s">
        <v>230</v>
      </c>
      <c r="F17" s="34" t="s">
        <v>230</v>
      </c>
      <c r="G17" s="34" t="s">
        <v>230</v>
      </c>
      <c r="H17" s="34" t="s">
        <v>230</v>
      </c>
      <c r="I17" s="34" t="s">
        <v>230</v>
      </c>
      <c r="J17" s="34" t="s">
        <v>230</v>
      </c>
      <c r="K17" s="37">
        <f>SUM(K18)</f>
        <v>253.6</v>
      </c>
      <c r="L17" s="37">
        <f>SUM(L18)</f>
        <v>253.6</v>
      </c>
      <c r="M17" s="36">
        <f>L17/K17</f>
        <v>1</v>
      </c>
    </row>
    <row r="18" spans="1:13" s="30" customFormat="1" x14ac:dyDescent="0.25">
      <c r="A18" s="45"/>
      <c r="B18" s="28" t="s">
        <v>6</v>
      </c>
      <c r="C18" s="29">
        <v>991</v>
      </c>
      <c r="D18" s="29" t="s">
        <v>7</v>
      </c>
      <c r="E18" s="34" t="s">
        <v>230</v>
      </c>
      <c r="F18" s="34" t="s">
        <v>230</v>
      </c>
      <c r="G18" s="34" t="s">
        <v>230</v>
      </c>
      <c r="H18" s="34" t="s">
        <v>230</v>
      </c>
      <c r="I18" s="34" t="s">
        <v>230</v>
      </c>
      <c r="J18" s="34" t="s">
        <v>230</v>
      </c>
      <c r="K18" s="37">
        <f>K19</f>
        <v>253.6</v>
      </c>
      <c r="L18" s="37">
        <f t="shared" ref="L18" si="0">L19</f>
        <v>253.6</v>
      </c>
      <c r="M18" s="36">
        <f t="shared" ref="M18:M82" si="1">L18/K18</f>
        <v>1</v>
      </c>
    </row>
    <row r="19" spans="1:13" s="30" customFormat="1" ht="90" customHeight="1" x14ac:dyDescent="0.25">
      <c r="A19" s="45"/>
      <c r="B19" s="28" t="s">
        <v>12</v>
      </c>
      <c r="C19" s="29">
        <v>991</v>
      </c>
      <c r="D19" s="29" t="s">
        <v>7</v>
      </c>
      <c r="E19" s="29" t="s">
        <v>13</v>
      </c>
      <c r="F19" s="29" t="s">
        <v>44</v>
      </c>
      <c r="G19" s="29" t="s">
        <v>47</v>
      </c>
      <c r="H19" s="34" t="s">
        <v>230</v>
      </c>
      <c r="I19" s="34" t="s">
        <v>230</v>
      </c>
      <c r="J19" s="34" t="s">
        <v>230</v>
      </c>
      <c r="K19" s="37">
        <f>SUM(K20)</f>
        <v>253.6</v>
      </c>
      <c r="L19" s="37">
        <f t="shared" ref="L19" si="2">SUM(L20)</f>
        <v>253.6</v>
      </c>
      <c r="M19" s="36">
        <f t="shared" si="1"/>
        <v>1</v>
      </c>
    </row>
    <row r="20" spans="1:13" s="30" customFormat="1" ht="103.5" x14ac:dyDescent="0.25">
      <c r="A20" s="45"/>
      <c r="B20" s="28" t="s">
        <v>158</v>
      </c>
      <c r="C20" s="29">
        <v>991</v>
      </c>
      <c r="D20" s="29" t="s">
        <v>7</v>
      </c>
      <c r="E20" s="29" t="s">
        <v>13</v>
      </c>
      <c r="F20" s="29">
        <v>51</v>
      </c>
      <c r="G20" s="29">
        <v>0</v>
      </c>
      <c r="H20" s="29" t="s">
        <v>44</v>
      </c>
      <c r="I20" s="34" t="s">
        <v>230</v>
      </c>
      <c r="J20" s="34" t="s">
        <v>230</v>
      </c>
      <c r="K20" s="37">
        <f>SUM(K23)</f>
        <v>253.6</v>
      </c>
      <c r="L20" s="37">
        <f t="shared" ref="L20" si="3">SUM(L23)</f>
        <v>253.6</v>
      </c>
      <c r="M20" s="36">
        <f t="shared" si="1"/>
        <v>1</v>
      </c>
    </row>
    <row r="21" spans="1:13" s="30" customFormat="1" x14ac:dyDescent="0.25">
      <c r="A21" s="45"/>
      <c r="B21" s="28" t="s">
        <v>159</v>
      </c>
      <c r="C21" s="29">
        <v>991</v>
      </c>
      <c r="D21" s="29" t="s">
        <v>7</v>
      </c>
      <c r="E21" s="29" t="s">
        <v>13</v>
      </c>
      <c r="F21" s="29">
        <v>51</v>
      </c>
      <c r="G21" s="29">
        <v>1</v>
      </c>
      <c r="H21" s="29" t="s">
        <v>44</v>
      </c>
      <c r="I21" s="34" t="s">
        <v>230</v>
      </c>
      <c r="J21" s="34" t="s">
        <v>230</v>
      </c>
      <c r="K21" s="37">
        <f>SUM(K23)</f>
        <v>253.6</v>
      </c>
      <c r="L21" s="37">
        <f t="shared" ref="L21" si="4">SUM(L23)</f>
        <v>253.6</v>
      </c>
      <c r="M21" s="36">
        <f t="shared" si="1"/>
        <v>1</v>
      </c>
    </row>
    <row r="22" spans="1:13" s="30" customFormat="1" ht="112.5" customHeight="1" x14ac:dyDescent="0.25">
      <c r="A22" s="45"/>
      <c r="B22" s="28" t="s">
        <v>160</v>
      </c>
      <c r="C22" s="29">
        <v>991</v>
      </c>
      <c r="D22" s="29" t="s">
        <v>7</v>
      </c>
      <c r="E22" s="29" t="s">
        <v>13</v>
      </c>
      <c r="F22" s="29">
        <v>51</v>
      </c>
      <c r="G22" s="29">
        <v>1</v>
      </c>
      <c r="H22" s="29" t="s">
        <v>44</v>
      </c>
      <c r="I22" s="29">
        <v>21190</v>
      </c>
      <c r="J22" s="34" t="s">
        <v>230</v>
      </c>
      <c r="K22" s="37">
        <f>SUM(K23)</f>
        <v>253.6</v>
      </c>
      <c r="L22" s="37">
        <f t="shared" ref="L22" si="5">SUM(L23)</f>
        <v>253.6</v>
      </c>
      <c r="M22" s="36">
        <f t="shared" si="1"/>
        <v>1</v>
      </c>
    </row>
    <row r="23" spans="1:13" s="30" customFormat="1" ht="17.25" x14ac:dyDescent="0.25">
      <c r="A23" s="45"/>
      <c r="B23" s="28" t="s">
        <v>48</v>
      </c>
      <c r="C23" s="29">
        <v>991</v>
      </c>
      <c r="D23" s="29" t="s">
        <v>7</v>
      </c>
      <c r="E23" s="29" t="s">
        <v>13</v>
      </c>
      <c r="F23" s="29">
        <v>51</v>
      </c>
      <c r="G23" s="29">
        <v>1</v>
      </c>
      <c r="H23" s="29" t="s">
        <v>44</v>
      </c>
      <c r="I23" s="29">
        <v>21190</v>
      </c>
      <c r="J23" s="29">
        <v>500</v>
      </c>
      <c r="K23" s="37">
        <v>253.6</v>
      </c>
      <c r="L23" s="38">
        <v>253.6</v>
      </c>
      <c r="M23" s="36">
        <f t="shared" si="1"/>
        <v>1</v>
      </c>
    </row>
    <row r="24" spans="1:13" s="30" customFormat="1" ht="87.75" customHeight="1" x14ac:dyDescent="0.25">
      <c r="A24" s="51">
        <v>2</v>
      </c>
      <c r="B24" s="28" t="s">
        <v>161</v>
      </c>
      <c r="C24" s="29">
        <v>992</v>
      </c>
      <c r="D24" s="29" t="s">
        <v>230</v>
      </c>
      <c r="E24" s="34" t="s">
        <v>230</v>
      </c>
      <c r="F24" s="34" t="s">
        <v>230</v>
      </c>
      <c r="G24" s="34" t="s">
        <v>230</v>
      </c>
      <c r="H24" s="34" t="s">
        <v>230</v>
      </c>
      <c r="I24" s="34" t="s">
        <v>230</v>
      </c>
      <c r="J24" s="34" t="s">
        <v>230</v>
      </c>
      <c r="K24" s="37">
        <f>SUM(K25+K90+K96+K115+K142+K174+K181+K201+K220+K227)</f>
        <v>182881.5</v>
      </c>
      <c r="L24" s="37">
        <f>SUM(L25+L90+L96+L115+L142+L174+L181+L201+L220+L227)</f>
        <v>172293.88999999998</v>
      </c>
      <c r="M24" s="36">
        <f>L24/K24</f>
        <v>0.94210671937839519</v>
      </c>
    </row>
    <row r="25" spans="1:13" s="30" customFormat="1" x14ac:dyDescent="0.25">
      <c r="A25" s="52"/>
      <c r="B25" s="28" t="s">
        <v>6</v>
      </c>
      <c r="C25" s="29">
        <v>992</v>
      </c>
      <c r="D25" s="29" t="s">
        <v>7</v>
      </c>
      <c r="E25" s="34" t="s">
        <v>230</v>
      </c>
      <c r="F25" s="34" t="s">
        <v>230</v>
      </c>
      <c r="G25" s="34" t="s">
        <v>230</v>
      </c>
      <c r="H25" s="34" t="s">
        <v>230</v>
      </c>
      <c r="I25" s="34" t="s">
        <v>230</v>
      </c>
      <c r="J25" s="34" t="s">
        <v>230</v>
      </c>
      <c r="K25" s="37">
        <f>SUM(K26+K31+K52+K57)</f>
        <v>49669.7</v>
      </c>
      <c r="L25" s="37">
        <f>SUM(L26+L31+L52+L57)</f>
        <v>49121</v>
      </c>
      <c r="M25" s="36">
        <f>L25/K25</f>
        <v>0.98895302367439308</v>
      </c>
    </row>
    <row r="26" spans="1:13" s="30" customFormat="1" ht="69" x14ac:dyDescent="0.25">
      <c r="A26" s="52"/>
      <c r="B26" s="28" t="s">
        <v>8</v>
      </c>
      <c r="C26" s="29">
        <v>992</v>
      </c>
      <c r="D26" s="29" t="s">
        <v>7</v>
      </c>
      <c r="E26" s="29" t="s">
        <v>9</v>
      </c>
      <c r="F26" s="29" t="s">
        <v>44</v>
      </c>
      <c r="G26" s="29" t="s">
        <v>47</v>
      </c>
      <c r="H26" s="34" t="s">
        <v>230</v>
      </c>
      <c r="I26" s="34" t="s">
        <v>230</v>
      </c>
      <c r="J26" s="34" t="s">
        <v>230</v>
      </c>
      <c r="K26" s="37">
        <f>SUM(K27)</f>
        <v>903.2</v>
      </c>
      <c r="L26" s="37">
        <f t="shared" ref="L26:L29" si="6">SUM(L27)</f>
        <v>903.2</v>
      </c>
      <c r="M26" s="36">
        <f t="shared" si="1"/>
        <v>1</v>
      </c>
    </row>
    <row r="27" spans="1:13" s="30" customFormat="1" ht="88.5" customHeight="1" x14ac:dyDescent="0.25">
      <c r="A27" s="52"/>
      <c r="B27" s="28" t="s">
        <v>67</v>
      </c>
      <c r="C27" s="29">
        <v>992</v>
      </c>
      <c r="D27" s="29" t="s">
        <v>7</v>
      </c>
      <c r="E27" s="29" t="s">
        <v>9</v>
      </c>
      <c r="F27" s="29" t="s">
        <v>55</v>
      </c>
      <c r="G27" s="29" t="s">
        <v>47</v>
      </c>
      <c r="H27" s="29" t="s">
        <v>44</v>
      </c>
      <c r="I27" s="34" t="s">
        <v>230</v>
      </c>
      <c r="J27" s="34" t="s">
        <v>230</v>
      </c>
      <c r="K27" s="37">
        <f>SUM(K28)</f>
        <v>903.2</v>
      </c>
      <c r="L27" s="37">
        <f t="shared" si="6"/>
        <v>903.2</v>
      </c>
      <c r="M27" s="36">
        <f t="shared" si="1"/>
        <v>1</v>
      </c>
    </row>
    <row r="28" spans="1:13" s="30" customFormat="1" ht="69" x14ac:dyDescent="0.25">
      <c r="A28" s="52"/>
      <c r="B28" s="28" t="s">
        <v>66</v>
      </c>
      <c r="C28" s="29">
        <v>992</v>
      </c>
      <c r="D28" s="29" t="s">
        <v>7</v>
      </c>
      <c r="E28" s="29" t="s">
        <v>9</v>
      </c>
      <c r="F28" s="29">
        <v>50</v>
      </c>
      <c r="G28" s="29">
        <v>1</v>
      </c>
      <c r="H28" s="29" t="s">
        <v>44</v>
      </c>
      <c r="I28" s="34" t="s">
        <v>230</v>
      </c>
      <c r="J28" s="34" t="s">
        <v>230</v>
      </c>
      <c r="K28" s="37">
        <f>SUM(K29)</f>
        <v>903.2</v>
      </c>
      <c r="L28" s="37">
        <f t="shared" si="6"/>
        <v>903.2</v>
      </c>
      <c r="M28" s="36">
        <f t="shared" si="1"/>
        <v>1</v>
      </c>
    </row>
    <row r="29" spans="1:13" s="30" customFormat="1" ht="35.25" customHeight="1" x14ac:dyDescent="0.25">
      <c r="A29" s="52"/>
      <c r="B29" s="28" t="s">
        <v>64</v>
      </c>
      <c r="C29" s="29">
        <v>992</v>
      </c>
      <c r="D29" s="29" t="s">
        <v>7</v>
      </c>
      <c r="E29" s="29" t="s">
        <v>9</v>
      </c>
      <c r="F29" s="29">
        <v>50</v>
      </c>
      <c r="G29" s="29">
        <v>1</v>
      </c>
      <c r="H29" s="29" t="s">
        <v>44</v>
      </c>
      <c r="I29" s="29" t="s">
        <v>63</v>
      </c>
      <c r="J29" s="34" t="s">
        <v>230</v>
      </c>
      <c r="K29" s="37">
        <f>SUM(K30)</f>
        <v>903.2</v>
      </c>
      <c r="L29" s="37">
        <f t="shared" si="6"/>
        <v>903.2</v>
      </c>
      <c r="M29" s="36">
        <f t="shared" si="1"/>
        <v>1</v>
      </c>
    </row>
    <row r="30" spans="1:13" s="30" customFormat="1" ht="122.25" customHeight="1" x14ac:dyDescent="0.25">
      <c r="A30" s="52"/>
      <c r="B30" s="28" t="s">
        <v>50</v>
      </c>
      <c r="C30" s="29">
        <v>992</v>
      </c>
      <c r="D30" s="29" t="s">
        <v>7</v>
      </c>
      <c r="E30" s="29" t="s">
        <v>9</v>
      </c>
      <c r="F30" s="29">
        <v>50</v>
      </c>
      <c r="G30" s="29">
        <v>1</v>
      </c>
      <c r="H30" s="29" t="s">
        <v>44</v>
      </c>
      <c r="I30" s="29" t="s">
        <v>63</v>
      </c>
      <c r="J30" s="29">
        <v>100</v>
      </c>
      <c r="K30" s="37">
        <v>903.2</v>
      </c>
      <c r="L30" s="38">
        <v>903.2</v>
      </c>
      <c r="M30" s="36">
        <f t="shared" si="1"/>
        <v>1</v>
      </c>
    </row>
    <row r="31" spans="1:13" s="30" customFormat="1" ht="105.75" customHeight="1" x14ac:dyDescent="0.25">
      <c r="A31" s="52"/>
      <c r="B31" s="28" t="s">
        <v>10</v>
      </c>
      <c r="C31" s="29">
        <v>992</v>
      </c>
      <c r="D31" s="29" t="s">
        <v>7</v>
      </c>
      <c r="E31" s="29" t="s">
        <v>11</v>
      </c>
      <c r="F31" s="29" t="s">
        <v>44</v>
      </c>
      <c r="G31" s="29" t="s">
        <v>47</v>
      </c>
      <c r="H31" s="34" t="s">
        <v>230</v>
      </c>
      <c r="I31" s="34" t="s">
        <v>230</v>
      </c>
      <c r="J31" s="34" t="s">
        <v>230</v>
      </c>
      <c r="K31" s="37">
        <f>SUM(K32+K44+K49+K40)</f>
        <v>11141.900000000001</v>
      </c>
      <c r="L31" s="37">
        <f>SUM(L32+L44+L49+L40)</f>
        <v>10807.500000000002</v>
      </c>
      <c r="M31" s="36">
        <f t="shared" si="1"/>
        <v>0.9699871655642216</v>
      </c>
    </row>
    <row r="32" spans="1:13" s="30" customFormat="1" ht="87.75" customHeight="1" x14ac:dyDescent="0.25">
      <c r="A32" s="52"/>
      <c r="B32" s="28" t="s">
        <v>67</v>
      </c>
      <c r="C32" s="29">
        <v>992</v>
      </c>
      <c r="D32" s="29" t="s">
        <v>7</v>
      </c>
      <c r="E32" s="29" t="s">
        <v>11</v>
      </c>
      <c r="F32" s="29">
        <v>50</v>
      </c>
      <c r="G32" s="29">
        <v>0</v>
      </c>
      <c r="H32" s="29" t="s">
        <v>44</v>
      </c>
      <c r="I32" s="34" t="s">
        <v>230</v>
      </c>
      <c r="J32" s="34" t="s">
        <v>230</v>
      </c>
      <c r="K32" s="37">
        <f>K33+K38</f>
        <v>9648.1</v>
      </c>
      <c r="L32" s="37">
        <f>L33+L38</f>
        <v>9313.7000000000007</v>
      </c>
      <c r="M32" s="36">
        <f t="shared" si="1"/>
        <v>0.96534032607456399</v>
      </c>
    </row>
    <row r="33" spans="1:13" s="30" customFormat="1" ht="73.5" customHeight="1" x14ac:dyDescent="0.25">
      <c r="A33" s="52"/>
      <c r="B33" s="28" t="s">
        <v>65</v>
      </c>
      <c r="C33" s="29">
        <v>992</v>
      </c>
      <c r="D33" s="29" t="s">
        <v>7</v>
      </c>
      <c r="E33" s="29" t="s">
        <v>11</v>
      </c>
      <c r="F33" s="29">
        <v>50</v>
      </c>
      <c r="G33" s="29" t="s">
        <v>90</v>
      </c>
      <c r="H33" s="29" t="s">
        <v>44</v>
      </c>
      <c r="I33" s="34" t="s">
        <v>230</v>
      </c>
      <c r="J33" s="34" t="s">
        <v>230</v>
      </c>
      <c r="K33" s="37">
        <f>K34</f>
        <v>9230.9</v>
      </c>
      <c r="L33" s="37">
        <f>L34</f>
        <v>8896.5</v>
      </c>
      <c r="M33" s="36">
        <f t="shared" si="1"/>
        <v>0.96377384653717413</v>
      </c>
    </row>
    <row r="34" spans="1:13" s="30" customFormat="1" ht="37.5" customHeight="1" x14ac:dyDescent="0.25">
      <c r="A34" s="52"/>
      <c r="B34" s="28" t="s">
        <v>64</v>
      </c>
      <c r="C34" s="29">
        <v>992</v>
      </c>
      <c r="D34" s="29" t="s">
        <v>7</v>
      </c>
      <c r="E34" s="29" t="s">
        <v>11</v>
      </c>
      <c r="F34" s="29">
        <v>50</v>
      </c>
      <c r="G34" s="29">
        <v>2</v>
      </c>
      <c r="H34" s="29" t="s">
        <v>44</v>
      </c>
      <c r="I34" s="29" t="s">
        <v>63</v>
      </c>
      <c r="J34" s="34" t="s">
        <v>230</v>
      </c>
      <c r="K34" s="37">
        <f>K35+K36+K37</f>
        <v>9230.9</v>
      </c>
      <c r="L34" s="37">
        <f>L35+L36+L37</f>
        <v>8896.5</v>
      </c>
      <c r="M34" s="36">
        <f t="shared" si="1"/>
        <v>0.96377384653717413</v>
      </c>
    </row>
    <row r="35" spans="1:13" s="30" customFormat="1" ht="123.75" customHeight="1" x14ac:dyDescent="0.25">
      <c r="A35" s="52"/>
      <c r="B35" s="28" t="s">
        <v>50</v>
      </c>
      <c r="C35" s="29">
        <v>992</v>
      </c>
      <c r="D35" s="29" t="s">
        <v>7</v>
      </c>
      <c r="E35" s="29" t="s">
        <v>11</v>
      </c>
      <c r="F35" s="29">
        <v>50</v>
      </c>
      <c r="G35" s="29">
        <v>2</v>
      </c>
      <c r="H35" s="29" t="s">
        <v>44</v>
      </c>
      <c r="I35" s="29" t="s">
        <v>63</v>
      </c>
      <c r="J35" s="29">
        <v>100</v>
      </c>
      <c r="K35" s="37">
        <v>8137.9</v>
      </c>
      <c r="L35" s="38">
        <v>8119.3</v>
      </c>
      <c r="M35" s="36">
        <f t="shared" si="1"/>
        <v>0.99771439806338247</v>
      </c>
    </row>
    <row r="36" spans="1:13" s="30" customFormat="1" ht="51.75" x14ac:dyDescent="0.25">
      <c r="A36" s="52"/>
      <c r="B36" s="28" t="s">
        <v>49</v>
      </c>
      <c r="C36" s="29">
        <v>992</v>
      </c>
      <c r="D36" s="29" t="s">
        <v>7</v>
      </c>
      <c r="E36" s="29" t="s">
        <v>11</v>
      </c>
      <c r="F36" s="29">
        <v>50</v>
      </c>
      <c r="G36" s="29">
        <v>2</v>
      </c>
      <c r="H36" s="29" t="s">
        <v>44</v>
      </c>
      <c r="I36" s="29" t="s">
        <v>63</v>
      </c>
      <c r="J36" s="29">
        <v>200</v>
      </c>
      <c r="K36" s="37">
        <v>804.9</v>
      </c>
      <c r="L36" s="38">
        <v>489.1</v>
      </c>
      <c r="M36" s="36">
        <f t="shared" si="1"/>
        <v>0.60765312461175303</v>
      </c>
    </row>
    <row r="37" spans="1:13" s="30" customFormat="1" ht="17.25" x14ac:dyDescent="0.25">
      <c r="A37" s="52"/>
      <c r="B37" s="28" t="s">
        <v>46</v>
      </c>
      <c r="C37" s="29">
        <v>992</v>
      </c>
      <c r="D37" s="29" t="s">
        <v>7</v>
      </c>
      <c r="E37" s="29" t="s">
        <v>11</v>
      </c>
      <c r="F37" s="29">
        <v>50</v>
      </c>
      <c r="G37" s="29">
        <v>2</v>
      </c>
      <c r="H37" s="29" t="s">
        <v>44</v>
      </c>
      <c r="I37" s="29" t="s">
        <v>63</v>
      </c>
      <c r="J37" s="29">
        <v>800</v>
      </c>
      <c r="K37" s="37">
        <v>288.10000000000002</v>
      </c>
      <c r="L37" s="38">
        <v>288.10000000000002</v>
      </c>
      <c r="M37" s="36">
        <f t="shared" si="1"/>
        <v>1</v>
      </c>
    </row>
    <row r="38" spans="1:13" s="30" customFormat="1" ht="157.5" customHeight="1" x14ac:dyDescent="0.25">
      <c r="A38" s="52"/>
      <c r="B38" s="31" t="s">
        <v>223</v>
      </c>
      <c r="C38" s="29">
        <v>992</v>
      </c>
      <c r="D38" s="29" t="s">
        <v>7</v>
      </c>
      <c r="E38" s="29" t="s">
        <v>11</v>
      </c>
      <c r="F38" s="29">
        <v>50</v>
      </c>
      <c r="G38" s="29">
        <v>2</v>
      </c>
      <c r="H38" s="29" t="s">
        <v>44</v>
      </c>
      <c r="I38" s="29" t="s">
        <v>222</v>
      </c>
      <c r="J38" s="34" t="s">
        <v>230</v>
      </c>
      <c r="K38" s="37">
        <f>K39</f>
        <v>417.2</v>
      </c>
      <c r="L38" s="37">
        <f>L39</f>
        <v>417.2</v>
      </c>
      <c r="M38" s="36">
        <f t="shared" si="1"/>
        <v>1</v>
      </c>
    </row>
    <row r="39" spans="1:13" s="30" customFormat="1" ht="34.5" x14ac:dyDescent="0.25">
      <c r="A39" s="52"/>
      <c r="B39" s="28" t="s">
        <v>79</v>
      </c>
      <c r="C39" s="29">
        <v>992</v>
      </c>
      <c r="D39" s="29" t="s">
        <v>7</v>
      </c>
      <c r="E39" s="29" t="s">
        <v>11</v>
      </c>
      <c r="F39" s="29">
        <v>50</v>
      </c>
      <c r="G39" s="29">
        <v>2</v>
      </c>
      <c r="H39" s="29" t="s">
        <v>44</v>
      </c>
      <c r="I39" s="29" t="s">
        <v>222</v>
      </c>
      <c r="J39" s="29" t="s">
        <v>205</v>
      </c>
      <c r="K39" s="37">
        <v>417.2</v>
      </c>
      <c r="L39" s="38">
        <v>417.2</v>
      </c>
      <c r="M39" s="36">
        <f t="shared" si="1"/>
        <v>1</v>
      </c>
    </row>
    <row r="40" spans="1:13" s="30" customFormat="1" ht="120.75" x14ac:dyDescent="0.25">
      <c r="A40" s="52"/>
      <c r="B40" s="28" t="s">
        <v>162</v>
      </c>
      <c r="C40" s="29">
        <v>992</v>
      </c>
      <c r="D40" s="29" t="s">
        <v>7</v>
      </c>
      <c r="E40" s="29" t="s">
        <v>11</v>
      </c>
      <c r="F40" s="29">
        <v>50</v>
      </c>
      <c r="G40" s="29" t="s">
        <v>90</v>
      </c>
      <c r="H40" s="29" t="s">
        <v>7</v>
      </c>
      <c r="I40" s="34" t="s">
        <v>230</v>
      </c>
      <c r="J40" s="34" t="s">
        <v>230</v>
      </c>
      <c r="K40" s="37">
        <f>SUM(K43+K42)</f>
        <v>755.7</v>
      </c>
      <c r="L40" s="37">
        <f t="shared" ref="L40" si="7">SUM(L43+L42)</f>
        <v>755.7</v>
      </c>
      <c r="M40" s="36">
        <f t="shared" si="1"/>
        <v>1</v>
      </c>
    </row>
    <row r="41" spans="1:13" s="30" customFormat="1" ht="120.75" x14ac:dyDescent="0.25">
      <c r="A41" s="52"/>
      <c r="B41" s="28" t="s">
        <v>163</v>
      </c>
      <c r="C41" s="29">
        <v>992</v>
      </c>
      <c r="D41" s="29" t="s">
        <v>7</v>
      </c>
      <c r="E41" s="29" t="s">
        <v>11</v>
      </c>
      <c r="F41" s="29">
        <v>50</v>
      </c>
      <c r="G41" s="29">
        <v>2</v>
      </c>
      <c r="H41" s="29" t="s">
        <v>7</v>
      </c>
      <c r="I41" s="29" t="s">
        <v>164</v>
      </c>
      <c r="J41" s="34" t="s">
        <v>230</v>
      </c>
      <c r="K41" s="37">
        <f>SUM(K42:K43)</f>
        <v>755.7</v>
      </c>
      <c r="L41" s="37">
        <f t="shared" ref="L41" si="8">SUM(L42:L43)</f>
        <v>755.7</v>
      </c>
      <c r="M41" s="36">
        <f t="shared" si="1"/>
        <v>1</v>
      </c>
    </row>
    <row r="42" spans="1:13" s="30" customFormat="1" ht="123" customHeight="1" x14ac:dyDescent="0.25">
      <c r="A42" s="52"/>
      <c r="B42" s="28" t="s">
        <v>165</v>
      </c>
      <c r="C42" s="29">
        <v>992</v>
      </c>
      <c r="D42" s="29" t="s">
        <v>7</v>
      </c>
      <c r="E42" s="29" t="s">
        <v>11</v>
      </c>
      <c r="F42" s="29">
        <v>50</v>
      </c>
      <c r="G42" s="29">
        <v>2</v>
      </c>
      <c r="H42" s="29" t="s">
        <v>7</v>
      </c>
      <c r="I42" s="29">
        <v>60140</v>
      </c>
      <c r="J42" s="29">
        <v>100</v>
      </c>
      <c r="K42" s="37">
        <v>727.5</v>
      </c>
      <c r="L42" s="38">
        <v>727.5</v>
      </c>
      <c r="M42" s="36">
        <f t="shared" si="1"/>
        <v>1</v>
      </c>
    </row>
    <row r="43" spans="1:13" s="30" customFormat="1" ht="51.75" x14ac:dyDescent="0.25">
      <c r="A43" s="52"/>
      <c r="B43" s="28" t="s">
        <v>49</v>
      </c>
      <c r="C43" s="29">
        <v>992</v>
      </c>
      <c r="D43" s="29" t="s">
        <v>7</v>
      </c>
      <c r="E43" s="29" t="s">
        <v>11</v>
      </c>
      <c r="F43" s="29">
        <v>50</v>
      </c>
      <c r="G43" s="29">
        <v>2</v>
      </c>
      <c r="H43" s="29" t="s">
        <v>7</v>
      </c>
      <c r="I43" s="29">
        <v>60140</v>
      </c>
      <c r="J43" s="29">
        <v>200</v>
      </c>
      <c r="K43" s="37">
        <v>28.2</v>
      </c>
      <c r="L43" s="38">
        <v>28.2</v>
      </c>
      <c r="M43" s="36">
        <f t="shared" si="1"/>
        <v>1</v>
      </c>
    </row>
    <row r="44" spans="1:13" s="30" customFormat="1" ht="54" customHeight="1" x14ac:dyDescent="0.25">
      <c r="A44" s="52"/>
      <c r="B44" s="28" t="s">
        <v>166</v>
      </c>
      <c r="C44" s="29">
        <v>992</v>
      </c>
      <c r="D44" s="29" t="s">
        <v>7</v>
      </c>
      <c r="E44" s="29" t="s">
        <v>11</v>
      </c>
      <c r="F44" s="29">
        <v>50</v>
      </c>
      <c r="G44" s="29" t="s">
        <v>167</v>
      </c>
      <c r="H44" s="29" t="s">
        <v>44</v>
      </c>
      <c r="I44" s="34" t="s">
        <v>230</v>
      </c>
      <c r="J44" s="34" t="s">
        <v>230</v>
      </c>
      <c r="K44" s="37">
        <f>SUM(K46+K48)</f>
        <v>730.5</v>
      </c>
      <c r="L44" s="37">
        <f t="shared" ref="L44" si="9">SUM(L46+L48)</f>
        <v>730.5</v>
      </c>
      <c r="M44" s="36">
        <f t="shared" si="1"/>
        <v>1</v>
      </c>
    </row>
    <row r="45" spans="1:13" s="30" customFormat="1" ht="51.75" x14ac:dyDescent="0.25">
      <c r="A45" s="52"/>
      <c r="B45" s="28" t="s">
        <v>62</v>
      </c>
      <c r="C45" s="29">
        <v>992</v>
      </c>
      <c r="D45" s="29" t="s">
        <v>7</v>
      </c>
      <c r="E45" s="29" t="s">
        <v>11</v>
      </c>
      <c r="F45" s="29">
        <v>50</v>
      </c>
      <c r="G45" s="29">
        <v>3</v>
      </c>
      <c r="H45" s="29" t="s">
        <v>44</v>
      </c>
      <c r="I45" s="29">
        <v>21180</v>
      </c>
      <c r="J45" s="34" t="s">
        <v>230</v>
      </c>
      <c r="K45" s="37">
        <f>SUM(K46)</f>
        <v>608.5</v>
      </c>
      <c r="L45" s="37">
        <f t="shared" ref="L45" si="10">SUM(L46)</f>
        <v>608.5</v>
      </c>
      <c r="M45" s="36">
        <f t="shared" si="1"/>
        <v>1</v>
      </c>
    </row>
    <row r="46" spans="1:13" s="30" customFormat="1" ht="17.25" x14ac:dyDescent="0.25">
      <c r="A46" s="52"/>
      <c r="B46" s="28" t="s">
        <v>48</v>
      </c>
      <c r="C46" s="29">
        <v>992</v>
      </c>
      <c r="D46" s="29" t="s">
        <v>7</v>
      </c>
      <c r="E46" s="29" t="s">
        <v>11</v>
      </c>
      <c r="F46" s="29">
        <v>50</v>
      </c>
      <c r="G46" s="29">
        <v>3</v>
      </c>
      <c r="H46" s="29" t="s">
        <v>44</v>
      </c>
      <c r="I46" s="29">
        <v>21180</v>
      </c>
      <c r="J46" s="29">
        <v>500</v>
      </c>
      <c r="K46" s="37">
        <v>608.5</v>
      </c>
      <c r="L46" s="38">
        <v>608.5</v>
      </c>
      <c r="M46" s="36">
        <f t="shared" si="1"/>
        <v>1</v>
      </c>
    </row>
    <row r="47" spans="1:13" s="30" customFormat="1" ht="88.5" customHeight="1" x14ac:dyDescent="0.25">
      <c r="A47" s="52"/>
      <c r="B47" s="28" t="s">
        <v>61</v>
      </c>
      <c r="C47" s="29">
        <v>992</v>
      </c>
      <c r="D47" s="29" t="s">
        <v>7</v>
      </c>
      <c r="E47" s="29" t="s">
        <v>11</v>
      </c>
      <c r="F47" s="29">
        <v>50</v>
      </c>
      <c r="G47" s="29">
        <v>3</v>
      </c>
      <c r="H47" s="29" t="s">
        <v>44</v>
      </c>
      <c r="I47" s="29">
        <v>21200</v>
      </c>
      <c r="J47" s="34" t="s">
        <v>230</v>
      </c>
      <c r="K47" s="37">
        <f>SUM(K48)</f>
        <v>122</v>
      </c>
      <c r="L47" s="37">
        <f t="shared" ref="L47" si="11">SUM(L48)</f>
        <v>122</v>
      </c>
      <c r="M47" s="36">
        <f t="shared" si="1"/>
        <v>1</v>
      </c>
    </row>
    <row r="48" spans="1:13" s="30" customFormat="1" ht="17.25" x14ac:dyDescent="0.25">
      <c r="A48" s="52"/>
      <c r="B48" s="28" t="s">
        <v>48</v>
      </c>
      <c r="C48" s="29">
        <v>992</v>
      </c>
      <c r="D48" s="29" t="s">
        <v>7</v>
      </c>
      <c r="E48" s="29" t="s">
        <v>11</v>
      </c>
      <c r="F48" s="29">
        <v>50</v>
      </c>
      <c r="G48" s="29">
        <v>3</v>
      </c>
      <c r="H48" s="29" t="s">
        <v>44</v>
      </c>
      <c r="I48" s="29">
        <v>21200</v>
      </c>
      <c r="J48" s="29">
        <v>500</v>
      </c>
      <c r="K48" s="37">
        <v>122</v>
      </c>
      <c r="L48" s="38">
        <v>122</v>
      </c>
      <c r="M48" s="36">
        <f t="shared" si="1"/>
        <v>1</v>
      </c>
    </row>
    <row r="49" spans="1:13" s="30" customFormat="1" ht="15.75" customHeight="1" x14ac:dyDescent="0.25">
      <c r="A49" s="52"/>
      <c r="B49" s="28" t="s">
        <v>59</v>
      </c>
      <c r="C49" s="29">
        <v>992</v>
      </c>
      <c r="D49" s="29" t="s">
        <v>7</v>
      </c>
      <c r="E49" s="29" t="s">
        <v>11</v>
      </c>
      <c r="F49" s="29">
        <v>50</v>
      </c>
      <c r="G49" s="29">
        <v>4</v>
      </c>
      <c r="H49" s="29" t="s">
        <v>44</v>
      </c>
      <c r="I49" s="34" t="s">
        <v>230</v>
      </c>
      <c r="J49" s="34" t="s">
        <v>230</v>
      </c>
      <c r="K49" s="37">
        <f>SUM(K50)</f>
        <v>7.6</v>
      </c>
      <c r="L49" s="37">
        <f t="shared" ref="L49:L50" si="12">SUM(L50)</f>
        <v>7.6</v>
      </c>
      <c r="M49" s="36">
        <f t="shared" si="1"/>
        <v>1</v>
      </c>
    </row>
    <row r="50" spans="1:13" s="30" customFormat="1" ht="86.25" x14ac:dyDescent="0.25">
      <c r="A50" s="52"/>
      <c r="B50" s="28" t="s">
        <v>58</v>
      </c>
      <c r="C50" s="29">
        <v>992</v>
      </c>
      <c r="D50" s="29" t="s">
        <v>7</v>
      </c>
      <c r="E50" s="29" t="s">
        <v>11</v>
      </c>
      <c r="F50" s="29">
        <v>50</v>
      </c>
      <c r="G50" s="29">
        <v>4</v>
      </c>
      <c r="H50" s="29" t="s">
        <v>44</v>
      </c>
      <c r="I50" s="29">
        <v>60190</v>
      </c>
      <c r="J50" s="34" t="s">
        <v>230</v>
      </c>
      <c r="K50" s="37">
        <f>SUM(K51)</f>
        <v>7.6</v>
      </c>
      <c r="L50" s="37">
        <f t="shared" si="12"/>
        <v>7.6</v>
      </c>
      <c r="M50" s="36">
        <f t="shared" si="1"/>
        <v>1</v>
      </c>
    </row>
    <row r="51" spans="1:13" s="30" customFormat="1" ht="51.75" x14ac:dyDescent="0.25">
      <c r="A51" s="52"/>
      <c r="B51" s="28" t="s">
        <v>49</v>
      </c>
      <c r="C51" s="29">
        <v>992</v>
      </c>
      <c r="D51" s="29" t="s">
        <v>7</v>
      </c>
      <c r="E51" s="29" t="s">
        <v>11</v>
      </c>
      <c r="F51" s="29">
        <v>50</v>
      </c>
      <c r="G51" s="29">
        <v>4</v>
      </c>
      <c r="H51" s="29" t="s">
        <v>44</v>
      </c>
      <c r="I51" s="29">
        <v>60190</v>
      </c>
      <c r="J51" s="29">
        <v>200</v>
      </c>
      <c r="K51" s="37">
        <v>7.6</v>
      </c>
      <c r="L51" s="38">
        <v>7.6</v>
      </c>
      <c r="M51" s="36">
        <f t="shared" si="1"/>
        <v>1</v>
      </c>
    </row>
    <row r="52" spans="1:13" s="30" customFormat="1" x14ac:dyDescent="0.25">
      <c r="A52" s="52"/>
      <c r="B52" s="28" t="s">
        <v>15</v>
      </c>
      <c r="C52" s="29">
        <v>992</v>
      </c>
      <c r="D52" s="29" t="s">
        <v>7</v>
      </c>
      <c r="E52" s="29">
        <v>11</v>
      </c>
      <c r="F52" s="29" t="s">
        <v>44</v>
      </c>
      <c r="G52" s="29" t="s">
        <v>47</v>
      </c>
      <c r="H52" s="34" t="s">
        <v>230</v>
      </c>
      <c r="I52" s="34" t="s">
        <v>230</v>
      </c>
      <c r="J52" s="34" t="s">
        <v>230</v>
      </c>
      <c r="K52" s="37">
        <f>SUM(K53)</f>
        <v>95</v>
      </c>
      <c r="L52" s="37">
        <f t="shared" ref="L52:L53" si="13">SUM(L53)</f>
        <v>0</v>
      </c>
      <c r="M52" s="36">
        <f t="shared" si="1"/>
        <v>0</v>
      </c>
    </row>
    <row r="53" spans="1:13" s="30" customFormat="1" ht="87.75" customHeight="1" x14ac:dyDescent="0.25">
      <c r="A53" s="52"/>
      <c r="B53" s="28" t="s">
        <v>67</v>
      </c>
      <c r="C53" s="29">
        <v>992</v>
      </c>
      <c r="D53" s="29" t="s">
        <v>7</v>
      </c>
      <c r="E53" s="29">
        <v>11</v>
      </c>
      <c r="F53" s="29">
        <v>50</v>
      </c>
      <c r="G53" s="29">
        <v>0</v>
      </c>
      <c r="H53" s="29" t="s">
        <v>47</v>
      </c>
      <c r="I53" s="34" t="s">
        <v>230</v>
      </c>
      <c r="J53" s="34" t="s">
        <v>230</v>
      </c>
      <c r="K53" s="37">
        <f>SUM(K54)</f>
        <v>95</v>
      </c>
      <c r="L53" s="37">
        <f t="shared" si="13"/>
        <v>0</v>
      </c>
      <c r="M53" s="36">
        <f t="shared" si="1"/>
        <v>0</v>
      </c>
    </row>
    <row r="54" spans="1:13" s="30" customFormat="1" ht="34.5" x14ac:dyDescent="0.25">
      <c r="A54" s="52"/>
      <c r="B54" s="28" t="s">
        <v>57</v>
      </c>
      <c r="C54" s="29" t="s">
        <v>168</v>
      </c>
      <c r="D54" s="29" t="s">
        <v>7</v>
      </c>
      <c r="E54" s="29" t="s">
        <v>169</v>
      </c>
      <c r="F54" s="29" t="s">
        <v>55</v>
      </c>
      <c r="G54" s="29" t="s">
        <v>54</v>
      </c>
      <c r="H54" s="29" t="s">
        <v>44</v>
      </c>
      <c r="I54" s="34" t="s">
        <v>230</v>
      </c>
      <c r="J54" s="34" t="s">
        <v>230</v>
      </c>
      <c r="K54" s="37">
        <f>SUM(K56)</f>
        <v>95</v>
      </c>
      <c r="L54" s="37">
        <f t="shared" ref="L54" si="14">SUM(L56)</f>
        <v>0</v>
      </c>
      <c r="M54" s="36">
        <f t="shared" si="1"/>
        <v>0</v>
      </c>
    </row>
    <row r="55" spans="1:13" s="30" customFormat="1" ht="34.5" x14ac:dyDescent="0.25">
      <c r="A55" s="52"/>
      <c r="B55" s="28" t="s">
        <v>56</v>
      </c>
      <c r="C55" s="29">
        <v>992</v>
      </c>
      <c r="D55" s="29" t="s">
        <v>7</v>
      </c>
      <c r="E55" s="29">
        <v>11</v>
      </c>
      <c r="F55" s="29">
        <v>50</v>
      </c>
      <c r="G55" s="29">
        <v>5</v>
      </c>
      <c r="H55" s="29" t="s">
        <v>44</v>
      </c>
      <c r="I55" s="29">
        <v>10490</v>
      </c>
      <c r="J55" s="34" t="s">
        <v>230</v>
      </c>
      <c r="K55" s="37">
        <f>K56</f>
        <v>95</v>
      </c>
      <c r="L55" s="37">
        <f t="shared" ref="L55" si="15">L56</f>
        <v>0</v>
      </c>
      <c r="M55" s="36">
        <f t="shared" si="1"/>
        <v>0</v>
      </c>
    </row>
    <row r="56" spans="1:13" s="30" customFormat="1" ht="17.25" x14ac:dyDescent="0.25">
      <c r="A56" s="52"/>
      <c r="B56" s="28" t="s">
        <v>46</v>
      </c>
      <c r="C56" s="29">
        <v>992</v>
      </c>
      <c r="D56" s="29" t="s">
        <v>7</v>
      </c>
      <c r="E56" s="29">
        <v>11</v>
      </c>
      <c r="F56" s="29">
        <v>50</v>
      </c>
      <c r="G56" s="29">
        <v>5</v>
      </c>
      <c r="H56" s="29" t="s">
        <v>44</v>
      </c>
      <c r="I56" s="29">
        <v>10490</v>
      </c>
      <c r="J56" s="29">
        <v>800</v>
      </c>
      <c r="K56" s="37">
        <v>95</v>
      </c>
      <c r="L56" s="38">
        <v>0</v>
      </c>
      <c r="M56" s="36">
        <f t="shared" si="1"/>
        <v>0</v>
      </c>
    </row>
    <row r="57" spans="1:13" s="30" customFormat="1" ht="36" customHeight="1" x14ac:dyDescent="0.25">
      <c r="A57" s="52"/>
      <c r="B57" s="28" t="s">
        <v>16</v>
      </c>
      <c r="C57" s="29">
        <v>992</v>
      </c>
      <c r="D57" s="29" t="s">
        <v>7</v>
      </c>
      <c r="E57" s="29">
        <v>13</v>
      </c>
      <c r="F57" s="34" t="s">
        <v>230</v>
      </c>
      <c r="G57" s="34" t="s">
        <v>230</v>
      </c>
      <c r="H57" s="34" t="s">
        <v>230</v>
      </c>
      <c r="I57" s="34" t="s">
        <v>230</v>
      </c>
      <c r="J57" s="34" t="s">
        <v>230</v>
      </c>
      <c r="K57" s="37">
        <f>SUM(K58+K70+K74+K78+K82+K86)</f>
        <v>37529.599999999999</v>
      </c>
      <c r="L57" s="37">
        <f>SUM(L58+L70+L74+L78+L82+L86)</f>
        <v>37410.299999999996</v>
      </c>
      <c r="M57" s="36">
        <f>L57/K57</f>
        <v>0.99682117581855378</v>
      </c>
    </row>
    <row r="58" spans="1:13" s="30" customFormat="1" ht="69.75" customHeight="1" x14ac:dyDescent="0.25">
      <c r="A58" s="52"/>
      <c r="B58" s="28" t="s">
        <v>153</v>
      </c>
      <c r="C58" s="29">
        <v>992</v>
      </c>
      <c r="D58" s="29" t="s">
        <v>7</v>
      </c>
      <c r="E58" s="29">
        <v>13</v>
      </c>
      <c r="F58" s="29" t="s">
        <v>7</v>
      </c>
      <c r="G58" s="29">
        <v>0</v>
      </c>
      <c r="H58" s="34" t="s">
        <v>230</v>
      </c>
      <c r="I58" s="34" t="s">
        <v>230</v>
      </c>
      <c r="J58" s="34" t="s">
        <v>230</v>
      </c>
      <c r="K58" s="37">
        <f>SUM(K59+K64)</f>
        <v>16957.5</v>
      </c>
      <c r="L58" s="37">
        <f>SUM(L59+L64)</f>
        <v>16901.099999999999</v>
      </c>
      <c r="M58" s="36">
        <f>L58/K58</f>
        <v>0.99667403803626708</v>
      </c>
    </row>
    <row r="59" spans="1:13" s="30" customFormat="1" ht="105.75" customHeight="1" x14ac:dyDescent="0.25">
      <c r="A59" s="52"/>
      <c r="B59" s="28" t="s">
        <v>152</v>
      </c>
      <c r="C59" s="29">
        <v>992</v>
      </c>
      <c r="D59" s="29" t="s">
        <v>7</v>
      </c>
      <c r="E59" s="29">
        <v>13</v>
      </c>
      <c r="F59" s="29" t="s">
        <v>7</v>
      </c>
      <c r="G59" s="29">
        <v>1</v>
      </c>
      <c r="H59" s="29" t="s">
        <v>44</v>
      </c>
      <c r="I59" s="34" t="s">
        <v>230</v>
      </c>
      <c r="J59" s="34" t="s">
        <v>230</v>
      </c>
      <c r="K59" s="37">
        <f>K62+K63</f>
        <v>5972.7</v>
      </c>
      <c r="L59" s="37">
        <f>L62+L63</f>
        <v>5945.3</v>
      </c>
      <c r="M59" s="36">
        <f>L59/K59</f>
        <v>0.99541246002645378</v>
      </c>
    </row>
    <row r="60" spans="1:13" s="30" customFormat="1" ht="87.75" customHeight="1" x14ac:dyDescent="0.25">
      <c r="A60" s="52"/>
      <c r="B60" s="28" t="s">
        <v>151</v>
      </c>
      <c r="C60" s="29">
        <v>992</v>
      </c>
      <c r="D60" s="29" t="s">
        <v>7</v>
      </c>
      <c r="E60" s="29">
        <v>13</v>
      </c>
      <c r="F60" s="29" t="s">
        <v>7</v>
      </c>
      <c r="G60" s="29">
        <v>1</v>
      </c>
      <c r="H60" s="29" t="s">
        <v>7</v>
      </c>
      <c r="I60" s="34" t="s">
        <v>230</v>
      </c>
      <c r="J60" s="34" t="s">
        <v>230</v>
      </c>
      <c r="K60" s="37">
        <f>K61</f>
        <v>5972.7</v>
      </c>
      <c r="L60" s="37">
        <f>L61</f>
        <v>5945.3</v>
      </c>
      <c r="M60" s="36">
        <f>L60/K60</f>
        <v>0.99541246002645378</v>
      </c>
    </row>
    <row r="61" spans="1:13" s="30" customFormat="1" ht="51.75" x14ac:dyDescent="0.25">
      <c r="A61" s="52"/>
      <c r="B61" s="28" t="s">
        <v>93</v>
      </c>
      <c r="C61" s="29">
        <v>992</v>
      </c>
      <c r="D61" s="29" t="s">
        <v>7</v>
      </c>
      <c r="E61" s="29">
        <v>13</v>
      </c>
      <c r="F61" s="29" t="s">
        <v>7</v>
      </c>
      <c r="G61" s="29">
        <v>1</v>
      </c>
      <c r="H61" s="29" t="s">
        <v>7</v>
      </c>
      <c r="I61" s="29" t="s">
        <v>91</v>
      </c>
      <c r="J61" s="34" t="s">
        <v>230</v>
      </c>
      <c r="K61" s="37">
        <f>K62+K63</f>
        <v>5972.7</v>
      </c>
      <c r="L61" s="37">
        <f>L62+L63</f>
        <v>5945.3</v>
      </c>
      <c r="M61" s="37">
        <f>M62+M63</f>
        <v>1.9836338782307328</v>
      </c>
    </row>
    <row r="62" spans="1:13" s="30" customFormat="1" ht="123.75" customHeight="1" x14ac:dyDescent="0.25">
      <c r="A62" s="52"/>
      <c r="B62" s="28" t="s">
        <v>103</v>
      </c>
      <c r="C62" s="29">
        <v>992</v>
      </c>
      <c r="D62" s="29" t="s">
        <v>7</v>
      </c>
      <c r="E62" s="29">
        <v>13</v>
      </c>
      <c r="F62" s="29" t="s">
        <v>7</v>
      </c>
      <c r="G62" s="29">
        <v>1</v>
      </c>
      <c r="H62" s="29" t="s">
        <v>7</v>
      </c>
      <c r="I62" s="29" t="s">
        <v>91</v>
      </c>
      <c r="J62" s="29">
        <v>100</v>
      </c>
      <c r="K62" s="37">
        <v>4396.5</v>
      </c>
      <c r="L62" s="38">
        <v>4394</v>
      </c>
      <c r="M62" s="36">
        <f t="shared" si="1"/>
        <v>0.99943136585920622</v>
      </c>
    </row>
    <row r="63" spans="1:13" s="30" customFormat="1" ht="51.75" x14ac:dyDescent="0.25">
      <c r="A63" s="52"/>
      <c r="B63" s="28" t="s">
        <v>49</v>
      </c>
      <c r="C63" s="29">
        <v>992</v>
      </c>
      <c r="D63" s="29" t="s">
        <v>7</v>
      </c>
      <c r="E63" s="29">
        <v>13</v>
      </c>
      <c r="F63" s="29" t="s">
        <v>7</v>
      </c>
      <c r="G63" s="29">
        <v>1</v>
      </c>
      <c r="H63" s="29" t="s">
        <v>7</v>
      </c>
      <c r="I63" s="29" t="s">
        <v>91</v>
      </c>
      <c r="J63" s="29">
        <v>200</v>
      </c>
      <c r="K63" s="37">
        <v>1576.2</v>
      </c>
      <c r="L63" s="38">
        <v>1551.3</v>
      </c>
      <c r="M63" s="36">
        <f t="shared" si="1"/>
        <v>0.98420251237152645</v>
      </c>
    </row>
    <row r="64" spans="1:13" s="30" customFormat="1" ht="108" customHeight="1" x14ac:dyDescent="0.25">
      <c r="A64" s="52"/>
      <c r="B64" s="28" t="s">
        <v>150</v>
      </c>
      <c r="C64" s="29">
        <v>992</v>
      </c>
      <c r="D64" s="29" t="s">
        <v>7</v>
      </c>
      <c r="E64" s="29">
        <v>13</v>
      </c>
      <c r="F64" s="29" t="s">
        <v>7</v>
      </c>
      <c r="G64" s="29">
        <v>2</v>
      </c>
      <c r="H64" s="29" t="s">
        <v>44</v>
      </c>
      <c r="I64" s="34" t="s">
        <v>230</v>
      </c>
      <c r="J64" s="34" t="s">
        <v>230</v>
      </c>
      <c r="K64" s="37">
        <f>K65</f>
        <v>10984.8</v>
      </c>
      <c r="L64" s="37">
        <f t="shared" ref="L64:L65" si="16">L65</f>
        <v>10955.8</v>
      </c>
      <c r="M64" s="36">
        <f t="shared" si="1"/>
        <v>0.99735998834753481</v>
      </c>
    </row>
    <row r="65" spans="1:13" s="30" customFormat="1" ht="103.5" x14ac:dyDescent="0.25">
      <c r="A65" s="52"/>
      <c r="B65" s="28" t="s">
        <v>149</v>
      </c>
      <c r="C65" s="29">
        <v>992</v>
      </c>
      <c r="D65" s="29" t="s">
        <v>7</v>
      </c>
      <c r="E65" s="29">
        <v>13</v>
      </c>
      <c r="F65" s="29" t="s">
        <v>7</v>
      </c>
      <c r="G65" s="29">
        <v>2</v>
      </c>
      <c r="H65" s="29" t="s">
        <v>7</v>
      </c>
      <c r="I65" s="34" t="s">
        <v>230</v>
      </c>
      <c r="J65" s="34" t="s">
        <v>230</v>
      </c>
      <c r="K65" s="37">
        <f>K66</f>
        <v>10984.8</v>
      </c>
      <c r="L65" s="37">
        <f t="shared" si="16"/>
        <v>10955.8</v>
      </c>
      <c r="M65" s="36">
        <f t="shared" si="1"/>
        <v>0.99735998834753481</v>
      </c>
    </row>
    <row r="66" spans="1:13" s="30" customFormat="1" ht="51.75" x14ac:dyDescent="0.25">
      <c r="A66" s="52"/>
      <c r="B66" s="28" t="s">
        <v>93</v>
      </c>
      <c r="C66" s="29">
        <v>992</v>
      </c>
      <c r="D66" s="29" t="s">
        <v>7</v>
      </c>
      <c r="E66" s="29">
        <v>13</v>
      </c>
      <c r="F66" s="29" t="s">
        <v>7</v>
      </c>
      <c r="G66" s="29">
        <v>2</v>
      </c>
      <c r="H66" s="29" t="s">
        <v>7</v>
      </c>
      <c r="I66" s="29" t="s">
        <v>91</v>
      </c>
      <c r="J66" s="34" t="s">
        <v>230</v>
      </c>
      <c r="K66" s="37">
        <f>SUM(K67+K68+K69)</f>
        <v>10984.8</v>
      </c>
      <c r="L66" s="37">
        <f t="shared" ref="L66" si="17">SUM(L67+L68+L69)</f>
        <v>10955.8</v>
      </c>
      <c r="M66" s="36">
        <f t="shared" si="1"/>
        <v>0.99735998834753481</v>
      </c>
    </row>
    <row r="67" spans="1:13" s="30" customFormat="1" ht="122.25" customHeight="1" x14ac:dyDescent="0.25">
      <c r="A67" s="52"/>
      <c r="B67" s="28" t="s">
        <v>103</v>
      </c>
      <c r="C67" s="29">
        <v>992</v>
      </c>
      <c r="D67" s="29" t="s">
        <v>7</v>
      </c>
      <c r="E67" s="29">
        <v>13</v>
      </c>
      <c r="F67" s="29" t="s">
        <v>7</v>
      </c>
      <c r="G67" s="29">
        <v>2</v>
      </c>
      <c r="H67" s="29" t="s">
        <v>7</v>
      </c>
      <c r="I67" s="29" t="s">
        <v>91</v>
      </c>
      <c r="J67" s="29">
        <v>100</v>
      </c>
      <c r="K67" s="37">
        <v>10413.799999999999</v>
      </c>
      <c r="L67" s="38">
        <v>10396.5</v>
      </c>
      <c r="M67" s="36">
        <f t="shared" si="1"/>
        <v>0.99833874282202473</v>
      </c>
    </row>
    <row r="68" spans="1:13" s="30" customFormat="1" ht="51.75" x14ac:dyDescent="0.25">
      <c r="A68" s="52"/>
      <c r="B68" s="28" t="s">
        <v>49</v>
      </c>
      <c r="C68" s="29">
        <v>992</v>
      </c>
      <c r="D68" s="29" t="s">
        <v>7</v>
      </c>
      <c r="E68" s="29">
        <v>13</v>
      </c>
      <c r="F68" s="29" t="s">
        <v>7</v>
      </c>
      <c r="G68" s="29">
        <v>2</v>
      </c>
      <c r="H68" s="29" t="s">
        <v>7</v>
      </c>
      <c r="I68" s="29" t="s">
        <v>91</v>
      </c>
      <c r="J68" s="29">
        <v>200</v>
      </c>
      <c r="K68" s="37">
        <v>570</v>
      </c>
      <c r="L68" s="38">
        <v>559.29999999999995</v>
      </c>
      <c r="M68" s="36">
        <f t="shared" si="1"/>
        <v>0.98122807017543856</v>
      </c>
    </row>
    <row r="69" spans="1:13" s="30" customFormat="1" ht="17.25" x14ac:dyDescent="0.25">
      <c r="A69" s="52"/>
      <c r="B69" s="28" t="s">
        <v>46</v>
      </c>
      <c r="C69" s="29">
        <v>992</v>
      </c>
      <c r="D69" s="29" t="s">
        <v>7</v>
      </c>
      <c r="E69" s="29">
        <v>13</v>
      </c>
      <c r="F69" s="29" t="s">
        <v>7</v>
      </c>
      <c r="G69" s="29" t="s">
        <v>90</v>
      </c>
      <c r="H69" s="29" t="s">
        <v>7</v>
      </c>
      <c r="I69" s="29" t="s">
        <v>91</v>
      </c>
      <c r="J69" s="29">
        <v>800</v>
      </c>
      <c r="K69" s="37">
        <v>1</v>
      </c>
      <c r="L69" s="38">
        <v>0</v>
      </c>
      <c r="M69" s="36">
        <f t="shared" si="1"/>
        <v>0</v>
      </c>
    </row>
    <row r="70" spans="1:13" s="30" customFormat="1" ht="103.5" x14ac:dyDescent="0.25">
      <c r="A70" s="52"/>
      <c r="B70" s="28" t="s">
        <v>148</v>
      </c>
      <c r="C70" s="29">
        <v>992</v>
      </c>
      <c r="D70" s="29" t="s">
        <v>7</v>
      </c>
      <c r="E70" s="29">
        <v>13</v>
      </c>
      <c r="F70" s="29" t="s">
        <v>9</v>
      </c>
      <c r="G70" s="29">
        <v>0</v>
      </c>
      <c r="H70" s="34" t="s">
        <v>230</v>
      </c>
      <c r="I70" s="34" t="s">
        <v>230</v>
      </c>
      <c r="J70" s="34" t="s">
        <v>230</v>
      </c>
      <c r="K70" s="37">
        <f>K71</f>
        <v>264.8</v>
      </c>
      <c r="L70" s="37">
        <f t="shared" ref="L70:L72" si="18">L71</f>
        <v>258.10000000000002</v>
      </c>
      <c r="M70" s="36">
        <f t="shared" si="1"/>
        <v>0.97469788519637468</v>
      </c>
    </row>
    <row r="71" spans="1:13" s="30" customFormat="1" ht="103.5" x14ac:dyDescent="0.25">
      <c r="A71" s="52"/>
      <c r="B71" s="28" t="s">
        <v>147</v>
      </c>
      <c r="C71" s="29">
        <v>992</v>
      </c>
      <c r="D71" s="29" t="s">
        <v>7</v>
      </c>
      <c r="E71" s="29">
        <v>13</v>
      </c>
      <c r="F71" s="29" t="s">
        <v>9</v>
      </c>
      <c r="G71" s="29">
        <v>0</v>
      </c>
      <c r="H71" s="29" t="s">
        <v>7</v>
      </c>
      <c r="I71" s="34" t="s">
        <v>230</v>
      </c>
      <c r="J71" s="34" t="s">
        <v>230</v>
      </c>
      <c r="K71" s="37">
        <f>K72</f>
        <v>264.8</v>
      </c>
      <c r="L71" s="37">
        <f t="shared" si="18"/>
        <v>258.10000000000002</v>
      </c>
      <c r="M71" s="36">
        <f t="shared" si="1"/>
        <v>0.97469788519637468</v>
      </c>
    </row>
    <row r="72" spans="1:13" s="30" customFormat="1" ht="120.75" x14ac:dyDescent="0.25">
      <c r="A72" s="52"/>
      <c r="B72" s="28" t="s">
        <v>146</v>
      </c>
      <c r="C72" s="29">
        <v>992</v>
      </c>
      <c r="D72" s="29" t="s">
        <v>7</v>
      </c>
      <c r="E72" s="29">
        <v>13</v>
      </c>
      <c r="F72" s="29" t="s">
        <v>9</v>
      </c>
      <c r="G72" s="29">
        <v>0</v>
      </c>
      <c r="H72" s="29" t="s">
        <v>7</v>
      </c>
      <c r="I72" s="29">
        <v>23260</v>
      </c>
      <c r="J72" s="34" t="s">
        <v>230</v>
      </c>
      <c r="K72" s="37">
        <f>K73</f>
        <v>264.8</v>
      </c>
      <c r="L72" s="37">
        <f t="shared" si="18"/>
        <v>258.10000000000002</v>
      </c>
      <c r="M72" s="36">
        <f t="shared" si="1"/>
        <v>0.97469788519637468</v>
      </c>
    </row>
    <row r="73" spans="1:13" s="30" customFormat="1" ht="51.75" x14ac:dyDescent="0.25">
      <c r="A73" s="52"/>
      <c r="B73" s="28" t="s">
        <v>49</v>
      </c>
      <c r="C73" s="29">
        <v>992</v>
      </c>
      <c r="D73" s="29" t="s">
        <v>7</v>
      </c>
      <c r="E73" s="29">
        <v>13</v>
      </c>
      <c r="F73" s="29" t="s">
        <v>9</v>
      </c>
      <c r="G73" s="29">
        <v>0</v>
      </c>
      <c r="H73" s="29" t="s">
        <v>7</v>
      </c>
      <c r="I73" s="29">
        <v>23260</v>
      </c>
      <c r="J73" s="29">
        <v>200</v>
      </c>
      <c r="K73" s="37">
        <v>264.8</v>
      </c>
      <c r="L73" s="38">
        <v>258.10000000000002</v>
      </c>
      <c r="M73" s="36">
        <f t="shared" si="1"/>
        <v>0.97469788519637468</v>
      </c>
    </row>
    <row r="74" spans="1:13" s="30" customFormat="1" ht="121.5" customHeight="1" x14ac:dyDescent="0.25">
      <c r="A74" s="52"/>
      <c r="B74" s="28" t="s">
        <v>145</v>
      </c>
      <c r="C74" s="29">
        <v>992</v>
      </c>
      <c r="D74" s="29" t="s">
        <v>7</v>
      </c>
      <c r="E74" s="29">
        <v>13</v>
      </c>
      <c r="F74" s="29" t="s">
        <v>18</v>
      </c>
      <c r="G74" s="29">
        <v>0</v>
      </c>
      <c r="H74" s="34" t="s">
        <v>230</v>
      </c>
      <c r="I74" s="34" t="s">
        <v>230</v>
      </c>
      <c r="J74" s="34" t="s">
        <v>230</v>
      </c>
      <c r="K74" s="37">
        <f>K75</f>
        <v>100.8</v>
      </c>
      <c r="L74" s="37">
        <f t="shared" ref="L74:L75" si="19">L75</f>
        <v>100.8</v>
      </c>
      <c r="M74" s="36">
        <f t="shared" si="1"/>
        <v>1</v>
      </c>
    </row>
    <row r="75" spans="1:13" s="30" customFormat="1" ht="121.5" customHeight="1" x14ac:dyDescent="0.25">
      <c r="A75" s="52"/>
      <c r="B75" s="28" t="s">
        <v>144</v>
      </c>
      <c r="C75" s="29">
        <v>992</v>
      </c>
      <c r="D75" s="29" t="s">
        <v>7</v>
      </c>
      <c r="E75" s="29">
        <v>13</v>
      </c>
      <c r="F75" s="29" t="s">
        <v>18</v>
      </c>
      <c r="G75" s="29">
        <v>0</v>
      </c>
      <c r="H75" s="29" t="s">
        <v>7</v>
      </c>
      <c r="I75" s="34" t="s">
        <v>230</v>
      </c>
      <c r="J75" s="34" t="s">
        <v>230</v>
      </c>
      <c r="K75" s="37">
        <f>K76</f>
        <v>100.8</v>
      </c>
      <c r="L75" s="37">
        <f t="shared" si="19"/>
        <v>100.8</v>
      </c>
      <c r="M75" s="36">
        <f t="shared" si="1"/>
        <v>1</v>
      </c>
    </row>
    <row r="76" spans="1:13" s="30" customFormat="1" ht="141.75" customHeight="1" x14ac:dyDescent="0.25">
      <c r="A76" s="52"/>
      <c r="B76" s="28" t="s">
        <v>143</v>
      </c>
      <c r="C76" s="29">
        <v>992</v>
      </c>
      <c r="D76" s="29" t="s">
        <v>7</v>
      </c>
      <c r="E76" s="29">
        <v>13</v>
      </c>
      <c r="F76" s="29" t="s">
        <v>18</v>
      </c>
      <c r="G76" s="29">
        <v>0</v>
      </c>
      <c r="H76" s="29" t="s">
        <v>7</v>
      </c>
      <c r="I76" s="29">
        <v>23270</v>
      </c>
      <c r="J76" s="34" t="s">
        <v>230</v>
      </c>
      <c r="K76" s="37">
        <f>SUM(K77)</f>
        <v>100.8</v>
      </c>
      <c r="L76" s="37">
        <f t="shared" ref="L76" si="20">SUM(L77)</f>
        <v>100.8</v>
      </c>
      <c r="M76" s="36">
        <f t="shared" si="1"/>
        <v>1</v>
      </c>
    </row>
    <row r="77" spans="1:13" s="30" customFormat="1" ht="123" customHeight="1" x14ac:dyDescent="0.25">
      <c r="A77" s="52"/>
      <c r="B77" s="28" t="s">
        <v>103</v>
      </c>
      <c r="C77" s="29" t="s">
        <v>168</v>
      </c>
      <c r="D77" s="29" t="s">
        <v>7</v>
      </c>
      <c r="E77" s="29" t="s">
        <v>42</v>
      </c>
      <c r="F77" s="29" t="s">
        <v>18</v>
      </c>
      <c r="G77" s="29" t="s">
        <v>47</v>
      </c>
      <c r="H77" s="29" t="s">
        <v>7</v>
      </c>
      <c r="I77" s="29" t="s">
        <v>142</v>
      </c>
      <c r="J77" s="29" t="s">
        <v>99</v>
      </c>
      <c r="K77" s="37">
        <v>100.8</v>
      </c>
      <c r="L77" s="38">
        <v>100.8</v>
      </c>
      <c r="M77" s="36">
        <f t="shared" si="1"/>
        <v>1</v>
      </c>
    </row>
    <row r="78" spans="1:13" s="30" customFormat="1" ht="90.75" customHeight="1" x14ac:dyDescent="0.25">
      <c r="A78" s="52"/>
      <c r="B78" s="28" t="s">
        <v>141</v>
      </c>
      <c r="C78" s="29">
        <v>992</v>
      </c>
      <c r="D78" s="29" t="s">
        <v>7</v>
      </c>
      <c r="E78" s="29">
        <v>13</v>
      </c>
      <c r="F78" s="29" t="s">
        <v>11</v>
      </c>
      <c r="G78" s="29">
        <v>0</v>
      </c>
      <c r="H78" s="34" t="s">
        <v>230</v>
      </c>
      <c r="I78" s="34" t="s">
        <v>230</v>
      </c>
      <c r="J78" s="34" t="s">
        <v>230</v>
      </c>
      <c r="K78" s="37">
        <f>K80</f>
        <v>1797.5</v>
      </c>
      <c r="L78" s="37">
        <f>L80</f>
        <v>1790.3</v>
      </c>
      <c r="M78" s="36">
        <f t="shared" si="1"/>
        <v>0.99599443671766341</v>
      </c>
    </row>
    <row r="79" spans="1:13" s="30" customFormat="1" ht="88.5" customHeight="1" x14ac:dyDescent="0.25">
      <c r="A79" s="52"/>
      <c r="B79" s="28" t="s">
        <v>140</v>
      </c>
      <c r="C79" s="29" t="s">
        <v>168</v>
      </c>
      <c r="D79" s="29" t="s">
        <v>7</v>
      </c>
      <c r="E79" s="29" t="s">
        <v>42</v>
      </c>
      <c r="F79" s="29" t="s">
        <v>11</v>
      </c>
      <c r="G79" s="29" t="s">
        <v>47</v>
      </c>
      <c r="H79" s="29" t="s">
        <v>7</v>
      </c>
      <c r="I79" s="34" t="s">
        <v>230</v>
      </c>
      <c r="J79" s="34" t="s">
        <v>230</v>
      </c>
      <c r="K79" s="37">
        <f>SUM(K81)</f>
        <v>1797.5</v>
      </c>
      <c r="L79" s="37">
        <f>SUM(L81)</f>
        <v>1790.3</v>
      </c>
      <c r="M79" s="36">
        <f t="shared" si="1"/>
        <v>0.99599443671766341</v>
      </c>
    </row>
    <row r="80" spans="1:13" s="30" customFormat="1" ht="106.5" customHeight="1" x14ac:dyDescent="0.25">
      <c r="A80" s="52"/>
      <c r="B80" s="28" t="s">
        <v>139</v>
      </c>
      <c r="C80" s="29">
        <v>992</v>
      </c>
      <c r="D80" s="29" t="s">
        <v>7</v>
      </c>
      <c r="E80" s="29">
        <v>13</v>
      </c>
      <c r="F80" s="29" t="s">
        <v>11</v>
      </c>
      <c r="G80" s="29">
        <v>0</v>
      </c>
      <c r="H80" s="29" t="s">
        <v>7</v>
      </c>
      <c r="I80" s="29">
        <v>10380</v>
      </c>
      <c r="J80" s="34" t="s">
        <v>230</v>
      </c>
      <c r="K80" s="37">
        <f>SUM(K81)</f>
        <v>1797.5</v>
      </c>
      <c r="L80" s="37">
        <f>SUM(L81)</f>
        <v>1790.3</v>
      </c>
      <c r="M80" s="36">
        <f t="shared" si="1"/>
        <v>0.99599443671766341</v>
      </c>
    </row>
    <row r="81" spans="1:13" s="30" customFormat="1" ht="51.75" x14ac:dyDescent="0.25">
      <c r="A81" s="52"/>
      <c r="B81" s="28" t="s">
        <v>49</v>
      </c>
      <c r="C81" s="29" t="s">
        <v>168</v>
      </c>
      <c r="D81" s="29" t="s">
        <v>7</v>
      </c>
      <c r="E81" s="29" t="s">
        <v>42</v>
      </c>
      <c r="F81" s="29" t="s">
        <v>11</v>
      </c>
      <c r="G81" s="29" t="s">
        <v>47</v>
      </c>
      <c r="H81" s="29" t="s">
        <v>7</v>
      </c>
      <c r="I81" s="29" t="s">
        <v>138</v>
      </c>
      <c r="J81" s="29" t="s">
        <v>53</v>
      </c>
      <c r="K81" s="37">
        <v>1797.5</v>
      </c>
      <c r="L81" s="38">
        <v>1790.3</v>
      </c>
      <c r="M81" s="36">
        <f t="shared" si="1"/>
        <v>0.99599443671766341</v>
      </c>
    </row>
    <row r="82" spans="1:13" s="30" customFormat="1" ht="73.5" customHeight="1" x14ac:dyDescent="0.25">
      <c r="A82" s="52"/>
      <c r="B82" s="28" t="s">
        <v>137</v>
      </c>
      <c r="C82" s="29" t="s">
        <v>168</v>
      </c>
      <c r="D82" s="29" t="s">
        <v>7</v>
      </c>
      <c r="E82" s="29" t="s">
        <v>42</v>
      </c>
      <c r="F82" s="29" t="s">
        <v>29</v>
      </c>
      <c r="G82" s="29" t="s">
        <v>47</v>
      </c>
      <c r="H82" s="34" t="s">
        <v>230</v>
      </c>
      <c r="I82" s="34" t="s">
        <v>230</v>
      </c>
      <c r="J82" s="34" t="s">
        <v>230</v>
      </c>
      <c r="K82" s="37">
        <f>K85</f>
        <v>10</v>
      </c>
      <c r="L82" s="37">
        <f t="shared" ref="L82" si="21">+L85</f>
        <v>0</v>
      </c>
      <c r="M82" s="36">
        <f t="shared" si="1"/>
        <v>0</v>
      </c>
    </row>
    <row r="83" spans="1:13" s="30" customFormat="1" ht="69" customHeight="1" x14ac:dyDescent="0.25">
      <c r="A83" s="52"/>
      <c r="B83" s="28" t="s">
        <v>170</v>
      </c>
      <c r="C83" s="29" t="s">
        <v>168</v>
      </c>
      <c r="D83" s="29" t="s">
        <v>7</v>
      </c>
      <c r="E83" s="29" t="s">
        <v>42</v>
      </c>
      <c r="F83" s="29" t="s">
        <v>29</v>
      </c>
      <c r="G83" s="29" t="s">
        <v>47</v>
      </c>
      <c r="H83" s="29" t="s">
        <v>7</v>
      </c>
      <c r="I83" s="34" t="s">
        <v>230</v>
      </c>
      <c r="J83" s="34" t="s">
        <v>230</v>
      </c>
      <c r="K83" s="37">
        <f>SUM(K85)</f>
        <v>10</v>
      </c>
      <c r="L83" s="37">
        <f t="shared" ref="L83" si="22">SUM(L85)</f>
        <v>0</v>
      </c>
      <c r="M83" s="36">
        <f t="shared" ref="M83:M136" si="23">L83/K83</f>
        <v>0</v>
      </c>
    </row>
    <row r="84" spans="1:13" s="30" customFormat="1" ht="88.5" customHeight="1" x14ac:dyDescent="0.25">
      <c r="A84" s="52"/>
      <c r="B84" s="28" t="s">
        <v>136</v>
      </c>
      <c r="C84" s="29" t="s">
        <v>171</v>
      </c>
      <c r="D84" s="29" t="s">
        <v>7</v>
      </c>
      <c r="E84" s="29" t="s">
        <v>42</v>
      </c>
      <c r="F84" s="29" t="s">
        <v>29</v>
      </c>
      <c r="G84" s="29" t="s">
        <v>47</v>
      </c>
      <c r="H84" s="29" t="s">
        <v>7</v>
      </c>
      <c r="I84" s="29" t="s">
        <v>135</v>
      </c>
      <c r="J84" s="34" t="s">
        <v>230</v>
      </c>
      <c r="K84" s="37">
        <f>K85</f>
        <v>10</v>
      </c>
      <c r="L84" s="37">
        <f t="shared" ref="L84" si="24">L85</f>
        <v>0</v>
      </c>
      <c r="M84" s="36">
        <f t="shared" si="23"/>
        <v>0</v>
      </c>
    </row>
    <row r="85" spans="1:13" s="30" customFormat="1" ht="57" customHeight="1" x14ac:dyDescent="0.25">
      <c r="A85" s="52"/>
      <c r="B85" s="28" t="s">
        <v>49</v>
      </c>
      <c r="C85" s="29" t="s">
        <v>168</v>
      </c>
      <c r="D85" s="29" t="s">
        <v>7</v>
      </c>
      <c r="E85" s="29" t="s">
        <v>42</v>
      </c>
      <c r="F85" s="29" t="s">
        <v>29</v>
      </c>
      <c r="G85" s="29" t="s">
        <v>47</v>
      </c>
      <c r="H85" s="29" t="s">
        <v>7</v>
      </c>
      <c r="I85" s="29" t="s">
        <v>135</v>
      </c>
      <c r="J85" s="29" t="s">
        <v>53</v>
      </c>
      <c r="K85" s="37">
        <v>10</v>
      </c>
      <c r="L85" s="38">
        <v>0</v>
      </c>
      <c r="M85" s="36">
        <f t="shared" si="23"/>
        <v>0</v>
      </c>
    </row>
    <row r="86" spans="1:13" s="30" customFormat="1" ht="51.75" x14ac:dyDescent="0.25">
      <c r="A86" s="52"/>
      <c r="B86" s="28" t="s">
        <v>194</v>
      </c>
      <c r="C86" s="29" t="s">
        <v>168</v>
      </c>
      <c r="D86" s="29" t="s">
        <v>7</v>
      </c>
      <c r="E86" s="29" t="s">
        <v>42</v>
      </c>
      <c r="F86" s="29" t="s">
        <v>195</v>
      </c>
      <c r="G86" s="29" t="s">
        <v>47</v>
      </c>
      <c r="H86" s="34" t="s">
        <v>230</v>
      </c>
      <c r="I86" s="34" t="s">
        <v>230</v>
      </c>
      <c r="J86" s="34" t="s">
        <v>230</v>
      </c>
      <c r="K86" s="37">
        <f>SUM(K87)</f>
        <v>18399</v>
      </c>
      <c r="L86" s="37">
        <f t="shared" ref="L86" si="25">SUM(L87)</f>
        <v>18360</v>
      </c>
      <c r="M86" s="36">
        <f t="shared" si="23"/>
        <v>0.99788031958258605</v>
      </c>
    </row>
    <row r="87" spans="1:13" s="30" customFormat="1" ht="34.5" x14ac:dyDescent="0.25">
      <c r="A87" s="52"/>
      <c r="B87" s="28" t="s">
        <v>196</v>
      </c>
      <c r="C87" s="29">
        <v>992</v>
      </c>
      <c r="D87" s="29" t="s">
        <v>7</v>
      </c>
      <c r="E87" s="29">
        <v>13</v>
      </c>
      <c r="F87" s="29">
        <v>52</v>
      </c>
      <c r="G87" s="29" t="s">
        <v>197</v>
      </c>
      <c r="H87" s="29" t="s">
        <v>44</v>
      </c>
      <c r="I87" s="34" t="s">
        <v>230</v>
      </c>
      <c r="J87" s="34" t="s">
        <v>230</v>
      </c>
      <c r="K87" s="37">
        <f>SUM(K89)</f>
        <v>18399</v>
      </c>
      <c r="L87" s="37">
        <f t="shared" ref="L87" si="26">SUM(L89)</f>
        <v>18360</v>
      </c>
      <c r="M87" s="36">
        <f t="shared" si="23"/>
        <v>0.99788031958258605</v>
      </c>
    </row>
    <row r="88" spans="1:13" s="30" customFormat="1" ht="86.25" x14ac:dyDescent="0.25">
      <c r="A88" s="52"/>
      <c r="B88" s="28" t="s">
        <v>198</v>
      </c>
      <c r="C88" s="29" t="s">
        <v>168</v>
      </c>
      <c r="D88" s="29" t="s">
        <v>7</v>
      </c>
      <c r="E88" s="29" t="s">
        <v>42</v>
      </c>
      <c r="F88" s="29" t="s">
        <v>195</v>
      </c>
      <c r="G88" s="29" t="s">
        <v>197</v>
      </c>
      <c r="H88" s="29" t="s">
        <v>44</v>
      </c>
      <c r="I88" s="29" t="s">
        <v>199</v>
      </c>
      <c r="J88" s="34" t="s">
        <v>230</v>
      </c>
      <c r="K88" s="37">
        <f>K89</f>
        <v>18399</v>
      </c>
      <c r="L88" s="37">
        <f t="shared" ref="L88" si="27">L89</f>
        <v>18360</v>
      </c>
      <c r="M88" s="36">
        <f t="shared" si="23"/>
        <v>0.99788031958258605</v>
      </c>
    </row>
    <row r="89" spans="1:13" s="30" customFormat="1" ht="21" customHeight="1" x14ac:dyDescent="0.25">
      <c r="A89" s="52"/>
      <c r="B89" s="28" t="s">
        <v>46</v>
      </c>
      <c r="C89" s="29" t="s">
        <v>168</v>
      </c>
      <c r="D89" s="29" t="s">
        <v>7</v>
      </c>
      <c r="E89" s="29" t="s">
        <v>42</v>
      </c>
      <c r="F89" s="29" t="s">
        <v>195</v>
      </c>
      <c r="G89" s="29" t="s">
        <v>197</v>
      </c>
      <c r="H89" s="29" t="s">
        <v>44</v>
      </c>
      <c r="I89" s="29" t="s">
        <v>199</v>
      </c>
      <c r="J89" s="29" t="s">
        <v>43</v>
      </c>
      <c r="K89" s="37">
        <v>18399</v>
      </c>
      <c r="L89" s="38">
        <v>18360</v>
      </c>
      <c r="M89" s="36">
        <f t="shared" si="23"/>
        <v>0.99788031958258605</v>
      </c>
    </row>
    <row r="90" spans="1:13" s="30" customFormat="1" x14ac:dyDescent="0.25">
      <c r="A90" s="52"/>
      <c r="B90" s="28" t="s">
        <v>172</v>
      </c>
      <c r="C90" s="29">
        <v>992</v>
      </c>
      <c r="D90" s="29" t="s">
        <v>9</v>
      </c>
      <c r="E90" s="34" t="s">
        <v>230</v>
      </c>
      <c r="F90" s="34" t="s">
        <v>230</v>
      </c>
      <c r="G90" s="34" t="s">
        <v>230</v>
      </c>
      <c r="H90" s="34" t="s">
        <v>230</v>
      </c>
      <c r="I90" s="34" t="s">
        <v>230</v>
      </c>
      <c r="J90" s="34" t="s">
        <v>230</v>
      </c>
      <c r="K90" s="37">
        <f>SUM(K92)</f>
        <v>710.3</v>
      </c>
      <c r="L90" s="37">
        <f t="shared" ref="L90" si="28">SUM(L92)</f>
        <v>710.3</v>
      </c>
      <c r="M90" s="36">
        <f t="shared" si="23"/>
        <v>1</v>
      </c>
    </row>
    <row r="91" spans="1:13" s="30" customFormat="1" ht="34.5" x14ac:dyDescent="0.25">
      <c r="A91" s="52"/>
      <c r="B91" s="28" t="s">
        <v>17</v>
      </c>
      <c r="C91" s="29" t="s">
        <v>168</v>
      </c>
      <c r="D91" s="29" t="s">
        <v>9</v>
      </c>
      <c r="E91" s="29" t="s">
        <v>18</v>
      </c>
      <c r="F91" s="29" t="s">
        <v>44</v>
      </c>
      <c r="G91" s="29" t="s">
        <v>47</v>
      </c>
      <c r="H91" s="34" t="s">
        <v>230</v>
      </c>
      <c r="I91" s="34" t="s">
        <v>230</v>
      </c>
      <c r="J91" s="34" t="s">
        <v>230</v>
      </c>
      <c r="K91" s="37">
        <f>SUM(K92)</f>
        <v>710.3</v>
      </c>
      <c r="L91" s="37">
        <f t="shared" ref="L91" si="29">SUM(L92)</f>
        <v>710.3</v>
      </c>
      <c r="M91" s="36">
        <f t="shared" si="23"/>
        <v>1</v>
      </c>
    </row>
    <row r="92" spans="1:13" s="30" customFormat="1" ht="89.25" customHeight="1" x14ac:dyDescent="0.25">
      <c r="A92" s="52"/>
      <c r="B92" s="28" t="s">
        <v>67</v>
      </c>
      <c r="C92" s="29">
        <v>992</v>
      </c>
      <c r="D92" s="29" t="s">
        <v>9</v>
      </c>
      <c r="E92" s="29" t="s">
        <v>18</v>
      </c>
      <c r="F92" s="29" t="s">
        <v>55</v>
      </c>
      <c r="G92" s="29">
        <v>0</v>
      </c>
      <c r="H92" s="29" t="s">
        <v>44</v>
      </c>
      <c r="I92" s="34" t="s">
        <v>230</v>
      </c>
      <c r="J92" s="34" t="s">
        <v>230</v>
      </c>
      <c r="K92" s="37">
        <f>SUM(K93)</f>
        <v>710.3</v>
      </c>
      <c r="L92" s="37">
        <f>SUM(L93)</f>
        <v>710.3</v>
      </c>
      <c r="M92" s="36">
        <f t="shared" si="23"/>
        <v>1</v>
      </c>
    </row>
    <row r="93" spans="1:13" s="30" customFormat="1" ht="54.75" customHeight="1" x14ac:dyDescent="0.25">
      <c r="A93" s="52"/>
      <c r="B93" s="28" t="s">
        <v>52</v>
      </c>
      <c r="C93" s="29">
        <v>992</v>
      </c>
      <c r="D93" s="29" t="s">
        <v>9</v>
      </c>
      <c r="E93" s="29" t="s">
        <v>18</v>
      </c>
      <c r="F93" s="29">
        <v>50</v>
      </c>
      <c r="G93" s="29" t="s">
        <v>45</v>
      </c>
      <c r="H93" s="29" t="s">
        <v>44</v>
      </c>
      <c r="I93" s="34" t="s">
        <v>230</v>
      </c>
      <c r="J93" s="34" t="s">
        <v>230</v>
      </c>
      <c r="K93" s="37">
        <f>K94</f>
        <v>710.3</v>
      </c>
      <c r="L93" s="37">
        <f t="shared" ref="L93" si="30">L94</f>
        <v>710.3</v>
      </c>
      <c r="M93" s="36">
        <f t="shared" si="23"/>
        <v>1</v>
      </c>
    </row>
    <row r="94" spans="1:13" s="30" customFormat="1" ht="54" customHeight="1" x14ac:dyDescent="0.25">
      <c r="A94" s="52"/>
      <c r="B94" s="28" t="s">
        <v>51</v>
      </c>
      <c r="C94" s="29">
        <v>992</v>
      </c>
      <c r="D94" s="29" t="s">
        <v>9</v>
      </c>
      <c r="E94" s="29" t="s">
        <v>18</v>
      </c>
      <c r="F94" s="29">
        <v>50</v>
      </c>
      <c r="G94" s="29">
        <v>6</v>
      </c>
      <c r="H94" s="29" t="s">
        <v>44</v>
      </c>
      <c r="I94" s="29">
        <v>51180</v>
      </c>
      <c r="J94" s="34" t="s">
        <v>230</v>
      </c>
      <c r="K94" s="37">
        <f>K95</f>
        <v>710.3</v>
      </c>
      <c r="L94" s="37">
        <f>L95</f>
        <v>710.3</v>
      </c>
      <c r="M94" s="36">
        <f t="shared" si="23"/>
        <v>1</v>
      </c>
    </row>
    <row r="95" spans="1:13" s="30" customFormat="1" ht="123.75" customHeight="1" x14ac:dyDescent="0.25">
      <c r="A95" s="52"/>
      <c r="B95" s="28" t="s">
        <v>50</v>
      </c>
      <c r="C95" s="29">
        <v>992</v>
      </c>
      <c r="D95" s="29" t="s">
        <v>9</v>
      </c>
      <c r="E95" s="29" t="s">
        <v>18</v>
      </c>
      <c r="F95" s="29">
        <v>50</v>
      </c>
      <c r="G95" s="29">
        <v>6</v>
      </c>
      <c r="H95" s="29" t="s">
        <v>44</v>
      </c>
      <c r="I95" s="29">
        <v>51180</v>
      </c>
      <c r="J95" s="29">
        <v>100</v>
      </c>
      <c r="K95" s="37">
        <v>710.3</v>
      </c>
      <c r="L95" s="38">
        <v>710.3</v>
      </c>
      <c r="M95" s="36">
        <f t="shared" si="23"/>
        <v>1</v>
      </c>
    </row>
    <row r="96" spans="1:13" s="30" customFormat="1" ht="35.25" customHeight="1" x14ac:dyDescent="0.25">
      <c r="A96" s="52"/>
      <c r="B96" s="28" t="s">
        <v>19</v>
      </c>
      <c r="C96" s="29">
        <v>992</v>
      </c>
      <c r="D96" s="29" t="s">
        <v>18</v>
      </c>
      <c r="E96" s="34" t="s">
        <v>230</v>
      </c>
      <c r="F96" s="34" t="s">
        <v>230</v>
      </c>
      <c r="G96" s="34" t="s">
        <v>230</v>
      </c>
      <c r="H96" s="34" t="s">
        <v>230</v>
      </c>
      <c r="I96" s="34" t="s">
        <v>230</v>
      </c>
      <c r="J96" s="34" t="s">
        <v>230</v>
      </c>
      <c r="K96" s="37">
        <f>SUM(K97)</f>
        <v>10346.1</v>
      </c>
      <c r="L96" s="37">
        <f>SUM(L97)</f>
        <v>10345.9</v>
      </c>
      <c r="M96" s="37">
        <f>SUM(M97)</f>
        <v>0.9999806690443741</v>
      </c>
    </row>
    <row r="97" spans="1:13" s="30" customFormat="1" ht="54" customHeight="1" x14ac:dyDescent="0.25">
      <c r="A97" s="52"/>
      <c r="B97" s="28" t="s">
        <v>20</v>
      </c>
      <c r="C97" s="29">
        <v>992</v>
      </c>
      <c r="D97" s="29" t="s">
        <v>18</v>
      </c>
      <c r="E97" s="29" t="s">
        <v>21</v>
      </c>
      <c r="F97" s="34" t="s">
        <v>230</v>
      </c>
      <c r="G97" s="34" t="s">
        <v>230</v>
      </c>
      <c r="H97" s="34" t="s">
        <v>230</v>
      </c>
      <c r="I97" s="34" t="s">
        <v>230</v>
      </c>
      <c r="J97" s="34" t="s">
        <v>230</v>
      </c>
      <c r="K97" s="37">
        <f>SUM(K101+K103+K105+K109+K111+K114+K107)</f>
        <v>10346.1</v>
      </c>
      <c r="L97" s="37">
        <f t="shared" ref="L97" si="31">SUM(L101+L103+L105+L109+L111+L114+L107)</f>
        <v>10345.9</v>
      </c>
      <c r="M97" s="36">
        <f t="shared" si="23"/>
        <v>0.9999806690443741</v>
      </c>
    </row>
    <row r="98" spans="1:13" s="30" customFormat="1" ht="139.5" customHeight="1" x14ac:dyDescent="0.25">
      <c r="A98" s="52"/>
      <c r="B98" s="28" t="s">
        <v>173</v>
      </c>
      <c r="C98" s="29">
        <v>992</v>
      </c>
      <c r="D98" s="29" t="s">
        <v>18</v>
      </c>
      <c r="E98" s="29" t="s">
        <v>21</v>
      </c>
      <c r="F98" s="29" t="s">
        <v>14</v>
      </c>
      <c r="G98" s="29">
        <v>0</v>
      </c>
      <c r="H98" s="34" t="s">
        <v>230</v>
      </c>
      <c r="I98" s="34" t="s">
        <v>230</v>
      </c>
      <c r="J98" s="34" t="s">
        <v>230</v>
      </c>
      <c r="K98" s="37">
        <f>SUM(K99+K112)</f>
        <v>10346.099999999999</v>
      </c>
      <c r="L98" s="37">
        <f t="shared" ref="L98" si="32">SUM(L99+L112)</f>
        <v>10345.9</v>
      </c>
      <c r="M98" s="36">
        <f t="shared" si="23"/>
        <v>0.99998066904437433</v>
      </c>
    </row>
    <row r="99" spans="1:13" s="30" customFormat="1" ht="34.5" customHeight="1" x14ac:dyDescent="0.25">
      <c r="A99" s="52"/>
      <c r="B99" s="28" t="s">
        <v>174</v>
      </c>
      <c r="C99" s="29">
        <v>992</v>
      </c>
      <c r="D99" s="29" t="s">
        <v>18</v>
      </c>
      <c r="E99" s="29" t="s">
        <v>21</v>
      </c>
      <c r="F99" s="29" t="s">
        <v>14</v>
      </c>
      <c r="G99" s="29">
        <v>0</v>
      </c>
      <c r="H99" s="29" t="s">
        <v>7</v>
      </c>
      <c r="I99" s="34" t="s">
        <v>230</v>
      </c>
      <c r="J99" s="34" t="s">
        <v>230</v>
      </c>
      <c r="K99" s="37">
        <f>SUM(K101+K103+K105+K109+K111+K107)</f>
        <v>6562.9</v>
      </c>
      <c r="L99" s="37">
        <f t="shared" ref="L99" si="33">SUM(L101+L103+L105+L109+L111+L107)</f>
        <v>6562.9</v>
      </c>
      <c r="M99" s="36">
        <f t="shared" si="23"/>
        <v>1</v>
      </c>
    </row>
    <row r="100" spans="1:13" s="30" customFormat="1" ht="177" customHeight="1" x14ac:dyDescent="0.25">
      <c r="A100" s="52"/>
      <c r="B100" s="28" t="s">
        <v>134</v>
      </c>
      <c r="C100" s="29">
        <v>992</v>
      </c>
      <c r="D100" s="29" t="s">
        <v>18</v>
      </c>
      <c r="E100" s="29" t="s">
        <v>21</v>
      </c>
      <c r="F100" s="29" t="s">
        <v>14</v>
      </c>
      <c r="G100" s="29">
        <v>0</v>
      </c>
      <c r="H100" s="29" t="s">
        <v>7</v>
      </c>
      <c r="I100" s="29">
        <v>21590</v>
      </c>
      <c r="J100" s="34" t="s">
        <v>230</v>
      </c>
      <c r="K100" s="37">
        <f>SUM(K101)</f>
        <v>3405.9</v>
      </c>
      <c r="L100" s="37">
        <f t="shared" ref="L100" si="34">SUM(L101)</f>
        <v>3405.9</v>
      </c>
      <c r="M100" s="36">
        <f t="shared" si="23"/>
        <v>1</v>
      </c>
    </row>
    <row r="101" spans="1:13" s="30" customFormat="1" ht="24.75" customHeight="1" x14ac:dyDescent="0.25">
      <c r="A101" s="52"/>
      <c r="B101" s="28" t="s">
        <v>48</v>
      </c>
      <c r="C101" s="29">
        <v>992</v>
      </c>
      <c r="D101" s="29" t="s">
        <v>18</v>
      </c>
      <c r="E101" s="29" t="s">
        <v>21</v>
      </c>
      <c r="F101" s="29" t="s">
        <v>14</v>
      </c>
      <c r="G101" s="29">
        <v>0</v>
      </c>
      <c r="H101" s="29" t="s">
        <v>7</v>
      </c>
      <c r="I101" s="29">
        <v>21590</v>
      </c>
      <c r="J101" s="29">
        <v>500</v>
      </c>
      <c r="K101" s="37">
        <v>3405.9</v>
      </c>
      <c r="L101" s="38">
        <v>3405.9</v>
      </c>
      <c r="M101" s="36">
        <f t="shared" si="23"/>
        <v>1</v>
      </c>
    </row>
    <row r="102" spans="1:13" s="30" customFormat="1" ht="124.5" customHeight="1" x14ac:dyDescent="0.25">
      <c r="A102" s="52"/>
      <c r="B102" s="28" t="s">
        <v>133</v>
      </c>
      <c r="C102" s="29">
        <v>992</v>
      </c>
      <c r="D102" s="29" t="s">
        <v>18</v>
      </c>
      <c r="E102" s="29" t="s">
        <v>21</v>
      </c>
      <c r="F102" s="29" t="s">
        <v>14</v>
      </c>
      <c r="G102" s="29">
        <v>0</v>
      </c>
      <c r="H102" s="29" t="s">
        <v>7</v>
      </c>
      <c r="I102" s="29">
        <v>21592</v>
      </c>
      <c r="J102" s="34" t="s">
        <v>230</v>
      </c>
      <c r="K102" s="37">
        <f>SUM(K103)</f>
        <v>453.2</v>
      </c>
      <c r="L102" s="37">
        <f t="shared" ref="L102" si="35">SUM(L103)</f>
        <v>453.2</v>
      </c>
      <c r="M102" s="36">
        <f t="shared" si="23"/>
        <v>1</v>
      </c>
    </row>
    <row r="103" spans="1:13" s="30" customFormat="1" ht="24" customHeight="1" x14ac:dyDescent="0.25">
      <c r="A103" s="52"/>
      <c r="B103" s="28" t="s">
        <v>48</v>
      </c>
      <c r="C103" s="29">
        <v>992</v>
      </c>
      <c r="D103" s="29" t="s">
        <v>18</v>
      </c>
      <c r="E103" s="29" t="s">
        <v>21</v>
      </c>
      <c r="F103" s="29" t="s">
        <v>14</v>
      </c>
      <c r="G103" s="29">
        <v>0</v>
      </c>
      <c r="H103" s="29" t="s">
        <v>7</v>
      </c>
      <c r="I103" s="29">
        <v>21592</v>
      </c>
      <c r="J103" s="29">
        <v>500</v>
      </c>
      <c r="K103" s="37">
        <v>453.2</v>
      </c>
      <c r="L103" s="38">
        <v>453.2</v>
      </c>
      <c r="M103" s="36">
        <f t="shared" si="23"/>
        <v>1</v>
      </c>
    </row>
    <row r="104" spans="1:13" s="30" customFormat="1" ht="126" customHeight="1" x14ac:dyDescent="0.25">
      <c r="A104" s="52"/>
      <c r="B104" s="28" t="s">
        <v>175</v>
      </c>
      <c r="C104" s="29">
        <v>992</v>
      </c>
      <c r="D104" s="29" t="s">
        <v>18</v>
      </c>
      <c r="E104" s="29" t="s">
        <v>21</v>
      </c>
      <c r="F104" s="29" t="s">
        <v>14</v>
      </c>
      <c r="G104" s="29">
        <v>0</v>
      </c>
      <c r="H104" s="29" t="s">
        <v>7</v>
      </c>
      <c r="I104" s="29">
        <v>21593</v>
      </c>
      <c r="J104" s="34" t="s">
        <v>230</v>
      </c>
      <c r="K104" s="37">
        <f>SUM(K105)</f>
        <v>1248.8</v>
      </c>
      <c r="L104" s="37">
        <f t="shared" ref="L104" si="36">SUM(L105)</f>
        <v>1248.8</v>
      </c>
      <c r="M104" s="36">
        <f t="shared" si="23"/>
        <v>1</v>
      </c>
    </row>
    <row r="105" spans="1:13" s="30" customFormat="1" ht="21" customHeight="1" x14ac:dyDescent="0.25">
      <c r="A105" s="52"/>
      <c r="B105" s="28" t="s">
        <v>48</v>
      </c>
      <c r="C105" s="29">
        <v>992</v>
      </c>
      <c r="D105" s="29" t="s">
        <v>18</v>
      </c>
      <c r="E105" s="29" t="s">
        <v>21</v>
      </c>
      <c r="F105" s="29" t="s">
        <v>14</v>
      </c>
      <c r="G105" s="29">
        <v>0</v>
      </c>
      <c r="H105" s="29" t="s">
        <v>7</v>
      </c>
      <c r="I105" s="29">
        <v>21593</v>
      </c>
      <c r="J105" s="29">
        <v>500</v>
      </c>
      <c r="K105" s="37">
        <v>1248.8</v>
      </c>
      <c r="L105" s="38">
        <v>1248.8</v>
      </c>
      <c r="M105" s="36">
        <f t="shared" si="23"/>
        <v>1</v>
      </c>
    </row>
    <row r="106" spans="1:13" s="30" customFormat="1" ht="108" customHeight="1" x14ac:dyDescent="0.25">
      <c r="A106" s="52"/>
      <c r="B106" s="28" t="s">
        <v>132</v>
      </c>
      <c r="C106" s="29">
        <v>992</v>
      </c>
      <c r="D106" s="29" t="s">
        <v>18</v>
      </c>
      <c r="E106" s="29" t="s">
        <v>21</v>
      </c>
      <c r="F106" s="29" t="s">
        <v>14</v>
      </c>
      <c r="G106" s="29">
        <v>0</v>
      </c>
      <c r="H106" s="29" t="s">
        <v>7</v>
      </c>
      <c r="I106" s="29" t="s">
        <v>131</v>
      </c>
      <c r="J106" s="34" t="s">
        <v>230</v>
      </c>
      <c r="K106" s="37">
        <f>SUM(K107)</f>
        <v>549.4</v>
      </c>
      <c r="L106" s="37">
        <f t="shared" ref="L106" si="37">SUM(L107)</f>
        <v>549.4</v>
      </c>
      <c r="M106" s="36">
        <f t="shared" si="23"/>
        <v>1</v>
      </c>
    </row>
    <row r="107" spans="1:13" s="30" customFormat="1" ht="17.25" x14ac:dyDescent="0.25">
      <c r="A107" s="52"/>
      <c r="B107" s="28" t="s">
        <v>48</v>
      </c>
      <c r="C107" s="29">
        <v>992</v>
      </c>
      <c r="D107" s="29" t="s">
        <v>18</v>
      </c>
      <c r="E107" s="29" t="s">
        <v>21</v>
      </c>
      <c r="F107" s="29" t="s">
        <v>14</v>
      </c>
      <c r="G107" s="29">
        <v>0</v>
      </c>
      <c r="H107" s="29" t="s">
        <v>7</v>
      </c>
      <c r="I107" s="29" t="s">
        <v>131</v>
      </c>
      <c r="J107" s="29">
        <v>500</v>
      </c>
      <c r="K107" s="37">
        <v>549.4</v>
      </c>
      <c r="L107" s="38">
        <v>549.4</v>
      </c>
      <c r="M107" s="36">
        <f t="shared" si="23"/>
        <v>1</v>
      </c>
    </row>
    <row r="108" spans="1:13" s="30" customFormat="1" ht="125.25" customHeight="1" x14ac:dyDescent="0.25">
      <c r="A108" s="52"/>
      <c r="B108" s="28" t="s">
        <v>129</v>
      </c>
      <c r="C108" s="29">
        <v>992</v>
      </c>
      <c r="D108" s="29" t="s">
        <v>18</v>
      </c>
      <c r="E108" s="29" t="s">
        <v>21</v>
      </c>
      <c r="F108" s="29" t="s">
        <v>14</v>
      </c>
      <c r="G108" s="29">
        <v>0</v>
      </c>
      <c r="H108" s="29" t="s">
        <v>7</v>
      </c>
      <c r="I108" s="29">
        <v>21600</v>
      </c>
      <c r="J108" s="34" t="s">
        <v>230</v>
      </c>
      <c r="K108" s="37">
        <f>SUM(K109)</f>
        <v>686.3</v>
      </c>
      <c r="L108" s="37">
        <f t="shared" ref="L108" si="38">SUM(L109)</f>
        <v>686.3</v>
      </c>
      <c r="M108" s="36">
        <f t="shared" si="23"/>
        <v>1</v>
      </c>
    </row>
    <row r="109" spans="1:13" s="30" customFormat="1" ht="17.25" x14ac:dyDescent="0.25">
      <c r="A109" s="52"/>
      <c r="B109" s="28" t="s">
        <v>48</v>
      </c>
      <c r="C109" s="29">
        <v>992</v>
      </c>
      <c r="D109" s="29" t="s">
        <v>18</v>
      </c>
      <c r="E109" s="29" t="s">
        <v>21</v>
      </c>
      <c r="F109" s="29" t="s">
        <v>14</v>
      </c>
      <c r="G109" s="29">
        <v>0</v>
      </c>
      <c r="H109" s="29" t="s">
        <v>7</v>
      </c>
      <c r="I109" s="29">
        <v>21600</v>
      </c>
      <c r="J109" s="29">
        <v>500</v>
      </c>
      <c r="K109" s="37">
        <v>686.3</v>
      </c>
      <c r="L109" s="38">
        <v>686.3</v>
      </c>
      <c r="M109" s="36">
        <f t="shared" si="23"/>
        <v>1</v>
      </c>
    </row>
    <row r="110" spans="1:13" s="30" customFormat="1" ht="120.75" x14ac:dyDescent="0.25">
      <c r="A110" s="52"/>
      <c r="B110" s="28" t="s">
        <v>128</v>
      </c>
      <c r="C110" s="29">
        <v>992</v>
      </c>
      <c r="D110" s="29" t="s">
        <v>18</v>
      </c>
      <c r="E110" s="29" t="s">
        <v>21</v>
      </c>
      <c r="F110" s="29" t="s">
        <v>14</v>
      </c>
      <c r="G110" s="29">
        <v>0</v>
      </c>
      <c r="H110" s="29" t="s">
        <v>7</v>
      </c>
      <c r="I110" s="29">
        <v>21610</v>
      </c>
      <c r="J110" s="34" t="s">
        <v>230</v>
      </c>
      <c r="K110" s="37">
        <f>SUM(K111)</f>
        <v>219.3</v>
      </c>
      <c r="L110" s="37">
        <f t="shared" ref="L110" si="39">SUM(L111)</f>
        <v>219.3</v>
      </c>
      <c r="M110" s="36">
        <f t="shared" si="23"/>
        <v>1</v>
      </c>
    </row>
    <row r="111" spans="1:13" s="30" customFormat="1" ht="17.25" x14ac:dyDescent="0.25">
      <c r="A111" s="52"/>
      <c r="B111" s="28" t="s">
        <v>48</v>
      </c>
      <c r="C111" s="29">
        <v>992</v>
      </c>
      <c r="D111" s="29" t="s">
        <v>18</v>
      </c>
      <c r="E111" s="29" t="s">
        <v>21</v>
      </c>
      <c r="F111" s="29" t="s">
        <v>14</v>
      </c>
      <c r="G111" s="29">
        <v>0</v>
      </c>
      <c r="H111" s="29" t="s">
        <v>7</v>
      </c>
      <c r="I111" s="29">
        <v>21610</v>
      </c>
      <c r="J111" s="29">
        <v>500</v>
      </c>
      <c r="K111" s="37">
        <v>219.3</v>
      </c>
      <c r="L111" s="38">
        <v>219.3</v>
      </c>
      <c r="M111" s="36">
        <f t="shared" si="23"/>
        <v>1</v>
      </c>
    </row>
    <row r="112" spans="1:13" s="30" customFormat="1" ht="140.25" customHeight="1" x14ac:dyDescent="0.25">
      <c r="A112" s="52"/>
      <c r="B112" s="28" t="s">
        <v>127</v>
      </c>
      <c r="C112" s="29">
        <v>992</v>
      </c>
      <c r="D112" s="29" t="s">
        <v>18</v>
      </c>
      <c r="E112" s="29" t="s">
        <v>21</v>
      </c>
      <c r="F112" s="29" t="s">
        <v>14</v>
      </c>
      <c r="G112" s="29">
        <v>0</v>
      </c>
      <c r="H112" s="29" t="s">
        <v>9</v>
      </c>
      <c r="I112" s="34" t="s">
        <v>230</v>
      </c>
      <c r="J112" s="34" t="s">
        <v>230</v>
      </c>
      <c r="K112" s="37">
        <f>SUM(K113)</f>
        <v>3783.2</v>
      </c>
      <c r="L112" s="37">
        <f t="shared" ref="L112:L113" si="40">SUM(L113)</f>
        <v>3783</v>
      </c>
      <c r="M112" s="36">
        <f t="shared" si="23"/>
        <v>0.99994713470078245</v>
      </c>
    </row>
    <row r="113" spans="1:13" s="30" customFormat="1" ht="157.5" customHeight="1" x14ac:dyDescent="0.25">
      <c r="A113" s="52"/>
      <c r="B113" s="28" t="s">
        <v>176</v>
      </c>
      <c r="C113" s="29">
        <v>992</v>
      </c>
      <c r="D113" s="29" t="s">
        <v>18</v>
      </c>
      <c r="E113" s="29" t="s">
        <v>21</v>
      </c>
      <c r="F113" s="29" t="s">
        <v>14</v>
      </c>
      <c r="G113" s="29">
        <v>0</v>
      </c>
      <c r="H113" s="29" t="s">
        <v>9</v>
      </c>
      <c r="I113" s="29">
        <v>23300</v>
      </c>
      <c r="J113" s="34" t="s">
        <v>230</v>
      </c>
      <c r="K113" s="37">
        <f>SUM(K114)</f>
        <v>3783.2</v>
      </c>
      <c r="L113" s="37">
        <f t="shared" si="40"/>
        <v>3783</v>
      </c>
      <c r="M113" s="36">
        <f t="shared" si="23"/>
        <v>0.99994713470078245</v>
      </c>
    </row>
    <row r="114" spans="1:13" s="30" customFormat="1" ht="51.75" x14ac:dyDescent="0.25">
      <c r="A114" s="52"/>
      <c r="B114" s="28" t="s">
        <v>49</v>
      </c>
      <c r="C114" s="29">
        <v>992</v>
      </c>
      <c r="D114" s="29" t="s">
        <v>18</v>
      </c>
      <c r="E114" s="29" t="s">
        <v>21</v>
      </c>
      <c r="F114" s="29" t="s">
        <v>14</v>
      </c>
      <c r="G114" s="29">
        <v>0</v>
      </c>
      <c r="H114" s="29" t="s">
        <v>9</v>
      </c>
      <c r="I114" s="29">
        <v>23300</v>
      </c>
      <c r="J114" s="29">
        <v>200</v>
      </c>
      <c r="K114" s="37">
        <v>3783.2</v>
      </c>
      <c r="L114" s="38">
        <v>3783</v>
      </c>
      <c r="M114" s="36">
        <f t="shared" si="23"/>
        <v>0.99994713470078245</v>
      </c>
    </row>
    <row r="115" spans="1:13" s="30" customFormat="1" x14ac:dyDescent="0.25">
      <c r="A115" s="52"/>
      <c r="B115" s="28" t="s">
        <v>22</v>
      </c>
      <c r="C115" s="29">
        <v>992</v>
      </c>
      <c r="D115" s="29" t="s">
        <v>11</v>
      </c>
      <c r="E115" s="34" t="s">
        <v>230</v>
      </c>
      <c r="F115" s="34" t="s">
        <v>230</v>
      </c>
      <c r="G115" s="34" t="s">
        <v>230</v>
      </c>
      <c r="H115" s="34" t="s">
        <v>230</v>
      </c>
      <c r="I115" s="34" t="s">
        <v>230</v>
      </c>
      <c r="J115" s="34" t="s">
        <v>230</v>
      </c>
      <c r="K115" s="37">
        <f>SUM(K116+K121+K132+K137)</f>
        <v>26583.399999999998</v>
      </c>
      <c r="L115" s="37">
        <f t="shared" ref="L115" si="41">SUM(L116+L121+L132+L137)</f>
        <v>21981.100000000002</v>
      </c>
      <c r="M115" s="36">
        <f t="shared" si="23"/>
        <v>0.82687316144661727</v>
      </c>
    </row>
    <row r="116" spans="1:13" s="30" customFormat="1" ht="22.5" customHeight="1" x14ac:dyDescent="0.25">
      <c r="A116" s="52"/>
      <c r="B116" s="28" t="s">
        <v>23</v>
      </c>
      <c r="C116" s="29" t="s">
        <v>168</v>
      </c>
      <c r="D116" s="29" t="s">
        <v>11</v>
      </c>
      <c r="E116" s="29" t="s">
        <v>24</v>
      </c>
      <c r="F116" s="29" t="s">
        <v>44</v>
      </c>
      <c r="G116" s="29" t="s">
        <v>47</v>
      </c>
      <c r="H116" s="34" t="s">
        <v>230</v>
      </c>
      <c r="I116" s="34" t="s">
        <v>230</v>
      </c>
      <c r="J116" s="34" t="s">
        <v>230</v>
      </c>
      <c r="K116" s="37">
        <f>K119</f>
        <v>3600</v>
      </c>
      <c r="L116" s="37">
        <f t="shared" ref="L116" si="42">L119</f>
        <v>3600</v>
      </c>
      <c r="M116" s="36">
        <f t="shared" si="23"/>
        <v>1</v>
      </c>
    </row>
    <row r="117" spans="1:13" s="30" customFormat="1" ht="87.75" customHeight="1" x14ac:dyDescent="0.25">
      <c r="A117" s="52"/>
      <c r="B117" s="28" t="s">
        <v>177</v>
      </c>
      <c r="C117" s="29" t="s">
        <v>168</v>
      </c>
      <c r="D117" s="29" t="s">
        <v>11</v>
      </c>
      <c r="E117" s="29" t="s">
        <v>24</v>
      </c>
      <c r="F117" s="29" t="s">
        <v>115</v>
      </c>
      <c r="G117" s="29" t="s">
        <v>47</v>
      </c>
      <c r="H117" s="34" t="s">
        <v>230</v>
      </c>
      <c r="I117" s="34" t="s">
        <v>230</v>
      </c>
      <c r="J117" s="34" t="s">
        <v>230</v>
      </c>
      <c r="K117" s="37">
        <f>SUM(K118)</f>
        <v>3600</v>
      </c>
      <c r="L117" s="37">
        <f t="shared" ref="L117" si="43">SUM(L118)</f>
        <v>3600</v>
      </c>
      <c r="M117" s="36">
        <f t="shared" si="23"/>
        <v>1</v>
      </c>
    </row>
    <row r="118" spans="1:13" s="30" customFormat="1" ht="87.75" customHeight="1" x14ac:dyDescent="0.25">
      <c r="A118" s="52"/>
      <c r="B118" s="28" t="s">
        <v>116</v>
      </c>
      <c r="C118" s="29" t="s">
        <v>168</v>
      </c>
      <c r="D118" s="29" t="s">
        <v>11</v>
      </c>
      <c r="E118" s="29" t="s">
        <v>24</v>
      </c>
      <c r="F118" s="29" t="s">
        <v>115</v>
      </c>
      <c r="G118" s="29" t="s">
        <v>47</v>
      </c>
      <c r="H118" s="29" t="s">
        <v>9</v>
      </c>
      <c r="I118" s="34" t="s">
        <v>230</v>
      </c>
      <c r="J118" s="34" t="s">
        <v>230</v>
      </c>
      <c r="K118" s="37">
        <f>SUM(K120)</f>
        <v>3600</v>
      </c>
      <c r="L118" s="37">
        <f t="shared" ref="L118" si="44">SUM(L120)</f>
        <v>3600</v>
      </c>
      <c r="M118" s="36">
        <f t="shared" si="23"/>
        <v>1</v>
      </c>
    </row>
    <row r="119" spans="1:13" s="30" customFormat="1" ht="69" customHeight="1" x14ac:dyDescent="0.25">
      <c r="A119" s="52"/>
      <c r="B119" s="28" t="s">
        <v>178</v>
      </c>
      <c r="C119" s="29" t="s">
        <v>168</v>
      </c>
      <c r="D119" s="29" t="s">
        <v>11</v>
      </c>
      <c r="E119" s="29" t="s">
        <v>24</v>
      </c>
      <c r="F119" s="29" t="s">
        <v>115</v>
      </c>
      <c r="G119" s="29" t="s">
        <v>47</v>
      </c>
      <c r="H119" s="29" t="s">
        <v>9</v>
      </c>
      <c r="I119" s="29" t="s">
        <v>114</v>
      </c>
      <c r="J119" s="34" t="s">
        <v>230</v>
      </c>
      <c r="K119" s="37">
        <f>SUM(K120)</f>
        <v>3600</v>
      </c>
      <c r="L119" s="37">
        <f t="shared" ref="L119" si="45">SUM(L120)</f>
        <v>3600</v>
      </c>
      <c r="M119" s="36">
        <f t="shared" si="23"/>
        <v>1</v>
      </c>
    </row>
    <row r="120" spans="1:13" s="30" customFormat="1" ht="21" customHeight="1" x14ac:dyDescent="0.25">
      <c r="A120" s="52"/>
      <c r="B120" s="28" t="s">
        <v>46</v>
      </c>
      <c r="C120" s="29" t="s">
        <v>168</v>
      </c>
      <c r="D120" s="29" t="s">
        <v>11</v>
      </c>
      <c r="E120" s="29" t="s">
        <v>24</v>
      </c>
      <c r="F120" s="29" t="s">
        <v>115</v>
      </c>
      <c r="G120" s="29" t="s">
        <v>47</v>
      </c>
      <c r="H120" s="29" t="s">
        <v>9</v>
      </c>
      <c r="I120" s="29" t="s">
        <v>114</v>
      </c>
      <c r="J120" s="29" t="s">
        <v>43</v>
      </c>
      <c r="K120" s="37">
        <v>3600</v>
      </c>
      <c r="L120" s="37">
        <v>3600</v>
      </c>
      <c r="M120" s="36">
        <f t="shared" si="23"/>
        <v>1</v>
      </c>
    </row>
    <row r="121" spans="1:13" s="30" customFormat="1" ht="18" customHeight="1" x14ac:dyDescent="0.25">
      <c r="A121" s="52"/>
      <c r="B121" s="28" t="s">
        <v>25</v>
      </c>
      <c r="C121" s="29">
        <v>992</v>
      </c>
      <c r="D121" s="29" t="s">
        <v>11</v>
      </c>
      <c r="E121" s="29" t="s">
        <v>26</v>
      </c>
      <c r="F121" s="29" t="s">
        <v>44</v>
      </c>
      <c r="G121" s="29" t="s">
        <v>47</v>
      </c>
      <c r="H121" s="34" t="s">
        <v>230</v>
      </c>
      <c r="I121" s="34" t="s">
        <v>230</v>
      </c>
      <c r="J121" s="34" t="s">
        <v>230</v>
      </c>
      <c r="K121" s="37">
        <f>SUM(K126+K122)</f>
        <v>20066.199999999997</v>
      </c>
      <c r="L121" s="37">
        <f t="shared" ref="L121" si="46">SUM(L126+L122)</f>
        <v>17697.900000000001</v>
      </c>
      <c r="M121" s="36">
        <f t="shared" si="23"/>
        <v>0.88197566056353494</v>
      </c>
    </row>
    <row r="122" spans="1:13" s="30" customFormat="1" ht="107.25" customHeight="1" x14ac:dyDescent="0.25">
      <c r="A122" s="52"/>
      <c r="B122" s="28" t="s">
        <v>126</v>
      </c>
      <c r="C122" s="29">
        <v>992</v>
      </c>
      <c r="D122" s="29" t="s">
        <v>11</v>
      </c>
      <c r="E122" s="29" t="s">
        <v>26</v>
      </c>
      <c r="F122" s="29" t="s">
        <v>26</v>
      </c>
      <c r="G122" s="29">
        <v>0</v>
      </c>
      <c r="H122" s="34" t="s">
        <v>230</v>
      </c>
      <c r="I122" s="34" t="s">
        <v>230</v>
      </c>
      <c r="J122" s="34" t="s">
        <v>230</v>
      </c>
      <c r="K122" s="37">
        <f>SUM(K123)</f>
        <v>14141.8</v>
      </c>
      <c r="L122" s="37">
        <f t="shared" ref="L122" si="47">SUM(L123)</f>
        <v>12297.9</v>
      </c>
      <c r="M122" s="36">
        <f t="shared" si="23"/>
        <v>0.86961348626058921</v>
      </c>
    </row>
    <row r="123" spans="1:13" s="30" customFormat="1" ht="105" customHeight="1" x14ac:dyDescent="0.25">
      <c r="A123" s="52"/>
      <c r="B123" s="28" t="s">
        <v>125</v>
      </c>
      <c r="C123" s="29">
        <v>992</v>
      </c>
      <c r="D123" s="29" t="s">
        <v>11</v>
      </c>
      <c r="E123" s="29" t="s">
        <v>26</v>
      </c>
      <c r="F123" s="29" t="s">
        <v>26</v>
      </c>
      <c r="G123" s="29">
        <v>0</v>
      </c>
      <c r="H123" s="29" t="s">
        <v>7</v>
      </c>
      <c r="I123" s="34" t="s">
        <v>230</v>
      </c>
      <c r="J123" s="34" t="s">
        <v>230</v>
      </c>
      <c r="K123" s="37">
        <f>SUM(K125)</f>
        <v>14141.8</v>
      </c>
      <c r="L123" s="37">
        <f t="shared" ref="L123" si="48">SUM(L125)</f>
        <v>12297.9</v>
      </c>
      <c r="M123" s="36">
        <f t="shared" si="23"/>
        <v>0.86961348626058921</v>
      </c>
    </row>
    <row r="124" spans="1:13" s="30" customFormat="1" ht="105" customHeight="1" x14ac:dyDescent="0.25">
      <c r="A124" s="52"/>
      <c r="B124" s="28" t="s">
        <v>124</v>
      </c>
      <c r="C124" s="29">
        <v>992</v>
      </c>
      <c r="D124" s="29" t="s">
        <v>11</v>
      </c>
      <c r="E124" s="29" t="s">
        <v>26</v>
      </c>
      <c r="F124" s="29" t="s">
        <v>26</v>
      </c>
      <c r="G124" s="29">
        <v>0</v>
      </c>
      <c r="H124" s="29" t="s">
        <v>7</v>
      </c>
      <c r="I124" s="29">
        <v>21090</v>
      </c>
      <c r="J124" s="34" t="s">
        <v>230</v>
      </c>
      <c r="K124" s="37">
        <f>SUM(K125)</f>
        <v>14141.8</v>
      </c>
      <c r="L124" s="37">
        <f t="shared" ref="L124" si="49">SUM(L125)</f>
        <v>12297.9</v>
      </c>
      <c r="M124" s="36">
        <f t="shared" si="23"/>
        <v>0.86961348626058921</v>
      </c>
    </row>
    <row r="125" spans="1:13" s="30" customFormat="1" ht="39" customHeight="1" x14ac:dyDescent="0.25">
      <c r="A125" s="52"/>
      <c r="B125" s="28" t="s">
        <v>49</v>
      </c>
      <c r="C125" s="29">
        <v>992</v>
      </c>
      <c r="D125" s="29" t="s">
        <v>11</v>
      </c>
      <c r="E125" s="29" t="s">
        <v>26</v>
      </c>
      <c r="F125" s="29" t="s">
        <v>26</v>
      </c>
      <c r="G125" s="29">
        <v>0</v>
      </c>
      <c r="H125" s="29" t="s">
        <v>7</v>
      </c>
      <c r="I125" s="29">
        <v>21090</v>
      </c>
      <c r="J125" s="29">
        <v>200</v>
      </c>
      <c r="K125" s="37">
        <v>14141.8</v>
      </c>
      <c r="L125" s="38">
        <v>12297.9</v>
      </c>
      <c r="M125" s="36">
        <f t="shared" si="23"/>
        <v>0.86961348626058921</v>
      </c>
    </row>
    <row r="126" spans="1:13" s="30" customFormat="1" ht="87.75" customHeight="1" x14ac:dyDescent="0.25">
      <c r="A126" s="52"/>
      <c r="B126" s="28" t="s">
        <v>179</v>
      </c>
      <c r="C126" s="29" t="s">
        <v>168</v>
      </c>
      <c r="D126" s="29" t="s">
        <v>11</v>
      </c>
      <c r="E126" s="29" t="s">
        <v>26</v>
      </c>
      <c r="F126" s="29" t="s">
        <v>21</v>
      </c>
      <c r="G126" s="29" t="s">
        <v>47</v>
      </c>
      <c r="H126" s="34" t="s">
        <v>230</v>
      </c>
      <c r="I126" s="34" t="s">
        <v>230</v>
      </c>
      <c r="J126" s="34" t="s">
        <v>230</v>
      </c>
      <c r="K126" s="37">
        <f>SUM(K131+K129)</f>
        <v>5924.4</v>
      </c>
      <c r="L126" s="37">
        <f t="shared" ref="L126" si="50">SUM(L131+L129)</f>
        <v>5400</v>
      </c>
      <c r="M126" s="36">
        <f t="shared" si="23"/>
        <v>0.91148470731213294</v>
      </c>
    </row>
    <row r="127" spans="1:13" s="30" customFormat="1" ht="86.25" customHeight="1" x14ac:dyDescent="0.25">
      <c r="A127" s="52"/>
      <c r="B127" s="28" t="s">
        <v>123</v>
      </c>
      <c r="C127" s="29" t="s">
        <v>168</v>
      </c>
      <c r="D127" s="29" t="s">
        <v>11</v>
      </c>
      <c r="E127" s="29" t="s">
        <v>26</v>
      </c>
      <c r="F127" s="29" t="s">
        <v>21</v>
      </c>
      <c r="G127" s="29" t="s">
        <v>47</v>
      </c>
      <c r="H127" s="29" t="s">
        <v>7</v>
      </c>
      <c r="I127" s="34" t="s">
        <v>230</v>
      </c>
      <c r="J127" s="34" t="s">
        <v>230</v>
      </c>
      <c r="K127" s="37">
        <f>SUM(K129+K131)</f>
        <v>5924.4</v>
      </c>
      <c r="L127" s="37">
        <f t="shared" ref="L127" si="51">SUM(L129+L131)</f>
        <v>5400</v>
      </c>
      <c r="M127" s="36">
        <f t="shared" si="23"/>
        <v>0.91148470731213294</v>
      </c>
    </row>
    <row r="128" spans="1:13" s="30" customFormat="1" ht="123.75" customHeight="1" x14ac:dyDescent="0.25">
      <c r="A128" s="52"/>
      <c r="B128" s="28" t="s">
        <v>122</v>
      </c>
      <c r="C128" s="29" t="s">
        <v>168</v>
      </c>
      <c r="D128" s="29" t="s">
        <v>11</v>
      </c>
      <c r="E128" s="29" t="s">
        <v>26</v>
      </c>
      <c r="F128" s="29" t="s">
        <v>21</v>
      </c>
      <c r="G128" s="29" t="s">
        <v>47</v>
      </c>
      <c r="H128" s="29" t="s">
        <v>7</v>
      </c>
      <c r="I128" s="29" t="s">
        <v>121</v>
      </c>
      <c r="J128" s="34" t="s">
        <v>230</v>
      </c>
      <c r="K128" s="37">
        <f>K129</f>
        <v>700</v>
      </c>
      <c r="L128" s="37">
        <f t="shared" ref="L128" si="52">L129</f>
        <v>300</v>
      </c>
      <c r="M128" s="36">
        <f t="shared" si="23"/>
        <v>0.42857142857142855</v>
      </c>
    </row>
    <row r="129" spans="1:13" s="30" customFormat="1" ht="55.5" customHeight="1" x14ac:dyDescent="0.25">
      <c r="A129" s="52"/>
      <c r="B129" s="28" t="s">
        <v>49</v>
      </c>
      <c r="C129" s="29" t="s">
        <v>168</v>
      </c>
      <c r="D129" s="29" t="s">
        <v>11</v>
      </c>
      <c r="E129" s="29" t="s">
        <v>26</v>
      </c>
      <c r="F129" s="29" t="s">
        <v>21</v>
      </c>
      <c r="G129" s="29" t="s">
        <v>47</v>
      </c>
      <c r="H129" s="29" t="s">
        <v>7</v>
      </c>
      <c r="I129" s="29" t="s">
        <v>121</v>
      </c>
      <c r="J129" s="29" t="s">
        <v>53</v>
      </c>
      <c r="K129" s="37">
        <v>700</v>
      </c>
      <c r="L129" s="38">
        <v>300</v>
      </c>
      <c r="M129" s="36">
        <f t="shared" si="23"/>
        <v>0.42857142857142855</v>
      </c>
    </row>
    <row r="130" spans="1:13" s="30" customFormat="1" ht="105.75" customHeight="1" x14ac:dyDescent="0.25">
      <c r="A130" s="52"/>
      <c r="B130" s="28" t="s">
        <v>120</v>
      </c>
      <c r="C130" s="29" t="s">
        <v>168</v>
      </c>
      <c r="D130" s="29" t="s">
        <v>11</v>
      </c>
      <c r="E130" s="29" t="s">
        <v>26</v>
      </c>
      <c r="F130" s="29" t="s">
        <v>21</v>
      </c>
      <c r="G130" s="29" t="s">
        <v>47</v>
      </c>
      <c r="H130" s="29" t="s">
        <v>7</v>
      </c>
      <c r="I130" s="29" t="s">
        <v>119</v>
      </c>
      <c r="J130" s="34" t="s">
        <v>230</v>
      </c>
      <c r="K130" s="37">
        <f>SUM(K131)</f>
        <v>5224.3999999999996</v>
      </c>
      <c r="L130" s="37">
        <f t="shared" ref="L130" si="53">SUM(L131)</f>
        <v>5100</v>
      </c>
      <c r="M130" s="36">
        <f t="shared" si="23"/>
        <v>0.97618865324247772</v>
      </c>
    </row>
    <row r="131" spans="1:13" s="30" customFormat="1" ht="51.75" x14ac:dyDescent="0.25">
      <c r="A131" s="52"/>
      <c r="B131" s="28" t="s">
        <v>49</v>
      </c>
      <c r="C131" s="29" t="s">
        <v>168</v>
      </c>
      <c r="D131" s="29" t="s">
        <v>11</v>
      </c>
      <c r="E131" s="29" t="s">
        <v>26</v>
      </c>
      <c r="F131" s="29" t="s">
        <v>21</v>
      </c>
      <c r="G131" s="29" t="s">
        <v>47</v>
      </c>
      <c r="H131" s="29" t="s">
        <v>7</v>
      </c>
      <c r="I131" s="29" t="s">
        <v>119</v>
      </c>
      <c r="J131" s="29" t="s">
        <v>53</v>
      </c>
      <c r="K131" s="37">
        <v>5224.3999999999996</v>
      </c>
      <c r="L131" s="38">
        <v>5100</v>
      </c>
      <c r="M131" s="36">
        <f t="shared" si="23"/>
        <v>0.97618865324247772</v>
      </c>
    </row>
    <row r="132" spans="1:13" s="30" customFormat="1" x14ac:dyDescent="0.25">
      <c r="A132" s="52"/>
      <c r="B132" s="28" t="s">
        <v>180</v>
      </c>
      <c r="C132" s="29" t="s">
        <v>168</v>
      </c>
      <c r="D132" s="29" t="s">
        <v>11</v>
      </c>
      <c r="E132" s="29" t="s">
        <v>21</v>
      </c>
      <c r="F132" s="29" t="s">
        <v>44</v>
      </c>
      <c r="G132" s="29" t="s">
        <v>47</v>
      </c>
      <c r="H132" s="34" t="s">
        <v>230</v>
      </c>
      <c r="I132" s="34" t="s">
        <v>230</v>
      </c>
      <c r="J132" s="34" t="s">
        <v>230</v>
      </c>
      <c r="K132" s="37">
        <f>SUM(K133)</f>
        <v>10</v>
      </c>
      <c r="L132" s="37">
        <f t="shared" ref="L132" si="54">SUM(L133)</f>
        <v>0</v>
      </c>
      <c r="M132" s="36">
        <f t="shared" si="23"/>
        <v>0</v>
      </c>
    </row>
    <row r="133" spans="1:13" s="30" customFormat="1" ht="69" x14ac:dyDescent="0.25">
      <c r="A133" s="52"/>
      <c r="B133" s="28" t="s">
        <v>72</v>
      </c>
      <c r="C133" s="29" t="s">
        <v>168</v>
      </c>
      <c r="D133" s="29" t="s">
        <v>11</v>
      </c>
      <c r="E133" s="29" t="s">
        <v>21</v>
      </c>
      <c r="F133" s="29" t="s">
        <v>69</v>
      </c>
      <c r="G133" s="29" t="s">
        <v>47</v>
      </c>
      <c r="H133" s="29" t="s">
        <v>44</v>
      </c>
      <c r="I133" s="34" t="s">
        <v>230</v>
      </c>
      <c r="J133" s="34" t="s">
        <v>230</v>
      </c>
      <c r="K133" s="37">
        <f>K135</f>
        <v>10</v>
      </c>
      <c r="L133" s="37">
        <f t="shared" ref="L133" si="55">L135</f>
        <v>0</v>
      </c>
      <c r="M133" s="36">
        <f t="shared" si="23"/>
        <v>0</v>
      </c>
    </row>
    <row r="134" spans="1:13" s="30" customFormat="1" ht="52.5" customHeight="1" x14ac:dyDescent="0.25">
      <c r="A134" s="52"/>
      <c r="B134" s="28" t="s">
        <v>71</v>
      </c>
      <c r="C134" s="29" t="s">
        <v>168</v>
      </c>
      <c r="D134" s="29" t="s">
        <v>11</v>
      </c>
      <c r="E134" s="29" t="s">
        <v>21</v>
      </c>
      <c r="F134" s="29" t="s">
        <v>69</v>
      </c>
      <c r="G134" s="29" t="s">
        <v>47</v>
      </c>
      <c r="H134" s="29" t="s">
        <v>7</v>
      </c>
      <c r="I134" s="34" t="s">
        <v>230</v>
      </c>
      <c r="J134" s="34" t="s">
        <v>230</v>
      </c>
      <c r="K134" s="37">
        <f>SUM(K135)</f>
        <v>10</v>
      </c>
      <c r="L134" s="37">
        <f t="shared" ref="L134" si="56">SUM(L135)</f>
        <v>0</v>
      </c>
      <c r="M134" s="36">
        <f t="shared" si="23"/>
        <v>0</v>
      </c>
    </row>
    <row r="135" spans="1:13" s="30" customFormat="1" ht="86.25" x14ac:dyDescent="0.25">
      <c r="A135" s="52"/>
      <c r="B135" s="28" t="s">
        <v>70</v>
      </c>
      <c r="C135" s="29" t="s">
        <v>168</v>
      </c>
      <c r="D135" s="29" t="s">
        <v>11</v>
      </c>
      <c r="E135" s="29" t="s">
        <v>21</v>
      </c>
      <c r="F135" s="29" t="s">
        <v>69</v>
      </c>
      <c r="G135" s="29" t="s">
        <v>47</v>
      </c>
      <c r="H135" s="29" t="s">
        <v>7</v>
      </c>
      <c r="I135" s="29" t="s">
        <v>68</v>
      </c>
      <c r="J135" s="34" t="s">
        <v>230</v>
      </c>
      <c r="K135" s="37">
        <f>K136</f>
        <v>10</v>
      </c>
      <c r="L135" s="37">
        <f t="shared" ref="L135" si="57">L136</f>
        <v>0</v>
      </c>
      <c r="M135" s="36">
        <f t="shared" si="23"/>
        <v>0</v>
      </c>
    </row>
    <row r="136" spans="1:13" s="30" customFormat="1" ht="39.75" customHeight="1" x14ac:dyDescent="0.25">
      <c r="A136" s="52"/>
      <c r="B136" s="28" t="s">
        <v>49</v>
      </c>
      <c r="C136" s="29" t="s">
        <v>168</v>
      </c>
      <c r="D136" s="29" t="s">
        <v>11</v>
      </c>
      <c r="E136" s="29" t="s">
        <v>21</v>
      </c>
      <c r="F136" s="29" t="s">
        <v>69</v>
      </c>
      <c r="G136" s="29" t="s">
        <v>47</v>
      </c>
      <c r="H136" s="29" t="s">
        <v>7</v>
      </c>
      <c r="I136" s="29" t="s">
        <v>68</v>
      </c>
      <c r="J136" s="29" t="s">
        <v>53</v>
      </c>
      <c r="K136" s="37">
        <v>10</v>
      </c>
      <c r="L136" s="38">
        <v>0</v>
      </c>
      <c r="M136" s="36">
        <f t="shared" si="23"/>
        <v>0</v>
      </c>
    </row>
    <row r="137" spans="1:13" s="30" customFormat="1" ht="21.75" customHeight="1" x14ac:dyDescent="0.25">
      <c r="A137" s="52"/>
      <c r="B137" s="28" t="s">
        <v>27</v>
      </c>
      <c r="C137" s="29">
        <v>992</v>
      </c>
      <c r="D137" s="29" t="s">
        <v>11</v>
      </c>
      <c r="E137" s="29">
        <v>12</v>
      </c>
      <c r="F137" s="29" t="s">
        <v>44</v>
      </c>
      <c r="G137" s="29" t="s">
        <v>47</v>
      </c>
      <c r="H137" s="34" t="s">
        <v>230</v>
      </c>
      <c r="I137" s="34" t="s">
        <v>230</v>
      </c>
      <c r="J137" s="34" t="s">
        <v>230</v>
      </c>
      <c r="K137" s="37">
        <f>SUM(K138)</f>
        <v>2907.2</v>
      </c>
      <c r="L137" s="37">
        <f t="shared" ref="L137" si="58">SUM(L138)</f>
        <v>683.2</v>
      </c>
      <c r="M137" s="36">
        <f t="shared" ref="M137:M200" si="59">L137/K137</f>
        <v>0.23500275178866267</v>
      </c>
    </row>
    <row r="138" spans="1:13" s="30" customFormat="1" ht="90.75" customHeight="1" x14ac:dyDescent="0.25">
      <c r="A138" s="52"/>
      <c r="B138" s="28" t="s">
        <v>141</v>
      </c>
      <c r="C138" s="29" t="s">
        <v>168</v>
      </c>
      <c r="D138" s="29" t="s">
        <v>11</v>
      </c>
      <c r="E138" s="29" t="s">
        <v>115</v>
      </c>
      <c r="F138" s="29" t="s">
        <v>11</v>
      </c>
      <c r="G138" s="29" t="s">
        <v>47</v>
      </c>
      <c r="H138" s="34" t="s">
        <v>230</v>
      </c>
      <c r="I138" s="34" t="s">
        <v>230</v>
      </c>
      <c r="J138" s="34" t="s">
        <v>230</v>
      </c>
      <c r="K138" s="37">
        <f>SUM(K140)</f>
        <v>2907.2</v>
      </c>
      <c r="L138" s="37">
        <f t="shared" ref="L138" si="60">SUM(L140)</f>
        <v>683.2</v>
      </c>
      <c r="M138" s="36">
        <f t="shared" si="59"/>
        <v>0.23500275178866267</v>
      </c>
    </row>
    <row r="139" spans="1:13" s="30" customFormat="1" ht="86.25" customHeight="1" x14ac:dyDescent="0.25">
      <c r="A139" s="52"/>
      <c r="B139" s="28" t="s">
        <v>200</v>
      </c>
      <c r="C139" s="29" t="s">
        <v>168</v>
      </c>
      <c r="D139" s="29" t="s">
        <v>11</v>
      </c>
      <c r="E139" s="29" t="s">
        <v>115</v>
      </c>
      <c r="F139" s="29" t="s">
        <v>11</v>
      </c>
      <c r="G139" s="29" t="s">
        <v>47</v>
      </c>
      <c r="H139" s="29" t="s">
        <v>7</v>
      </c>
      <c r="I139" s="34" t="s">
        <v>230</v>
      </c>
      <c r="J139" s="34" t="s">
        <v>230</v>
      </c>
      <c r="K139" s="37">
        <f>SUM(K141)</f>
        <v>2907.2</v>
      </c>
      <c r="L139" s="37">
        <f t="shared" ref="L139" si="61">SUM(L141)</f>
        <v>683.2</v>
      </c>
      <c r="M139" s="36">
        <f t="shared" si="59"/>
        <v>0.23500275178866267</v>
      </c>
    </row>
    <row r="140" spans="1:13" s="30" customFormat="1" ht="103.5" customHeight="1" x14ac:dyDescent="0.25">
      <c r="A140" s="52"/>
      <c r="B140" s="28" t="s">
        <v>201</v>
      </c>
      <c r="C140" s="29" t="s">
        <v>168</v>
      </c>
      <c r="D140" s="29" t="s">
        <v>11</v>
      </c>
      <c r="E140" s="29" t="s">
        <v>115</v>
      </c>
      <c r="F140" s="29" t="s">
        <v>11</v>
      </c>
      <c r="G140" s="29" t="s">
        <v>47</v>
      </c>
      <c r="H140" s="29" t="s">
        <v>7</v>
      </c>
      <c r="I140" s="29" t="s">
        <v>202</v>
      </c>
      <c r="J140" s="34" t="s">
        <v>230</v>
      </c>
      <c r="K140" s="37">
        <f>SUM(K141)</f>
        <v>2907.2</v>
      </c>
      <c r="L140" s="37">
        <f t="shared" ref="L140" si="62">SUM(L141)</f>
        <v>683.2</v>
      </c>
      <c r="M140" s="36">
        <f t="shared" si="59"/>
        <v>0.23500275178866267</v>
      </c>
    </row>
    <row r="141" spans="1:13" s="30" customFormat="1" ht="18" customHeight="1" x14ac:dyDescent="0.25">
      <c r="A141" s="52"/>
      <c r="B141" s="28" t="s">
        <v>48</v>
      </c>
      <c r="C141" s="29" t="s">
        <v>168</v>
      </c>
      <c r="D141" s="29" t="s">
        <v>11</v>
      </c>
      <c r="E141" s="29" t="s">
        <v>115</v>
      </c>
      <c r="F141" s="29" t="s">
        <v>11</v>
      </c>
      <c r="G141" s="29" t="s">
        <v>47</v>
      </c>
      <c r="H141" s="29" t="s">
        <v>7</v>
      </c>
      <c r="I141" s="29" t="s">
        <v>202</v>
      </c>
      <c r="J141" s="29" t="s">
        <v>130</v>
      </c>
      <c r="K141" s="37">
        <v>2907.2</v>
      </c>
      <c r="L141" s="38">
        <v>683.2</v>
      </c>
      <c r="M141" s="36">
        <f t="shared" si="59"/>
        <v>0.23500275178866267</v>
      </c>
    </row>
    <row r="142" spans="1:13" s="30" customFormat="1" ht="21.75" customHeight="1" x14ac:dyDescent="0.25">
      <c r="A142" s="52"/>
      <c r="B142" s="28" t="s">
        <v>28</v>
      </c>
      <c r="C142" s="29">
        <v>992</v>
      </c>
      <c r="D142" s="29" t="s">
        <v>29</v>
      </c>
      <c r="E142" s="34" t="s">
        <v>230</v>
      </c>
      <c r="F142" s="34" t="s">
        <v>230</v>
      </c>
      <c r="G142" s="34" t="s">
        <v>230</v>
      </c>
      <c r="H142" s="34" t="s">
        <v>230</v>
      </c>
      <c r="I142" s="34" t="s">
        <v>230</v>
      </c>
      <c r="J142" s="34" t="s">
        <v>230</v>
      </c>
      <c r="K142" s="37">
        <f>K143+K154+K169</f>
        <v>30053.399999999998</v>
      </c>
      <c r="L142" s="37">
        <f t="shared" ref="L142" si="63">L143+L154+L169</f>
        <v>24915.439999999999</v>
      </c>
      <c r="M142" s="36">
        <f t="shared" si="59"/>
        <v>0.82903897728709564</v>
      </c>
    </row>
    <row r="143" spans="1:13" s="30" customFormat="1" ht="19.5" customHeight="1" x14ac:dyDescent="0.25">
      <c r="A143" s="52"/>
      <c r="B143" s="28" t="s">
        <v>30</v>
      </c>
      <c r="C143" s="29">
        <v>992</v>
      </c>
      <c r="D143" s="29" t="s">
        <v>29</v>
      </c>
      <c r="E143" s="29" t="s">
        <v>9</v>
      </c>
      <c r="F143" s="29" t="s">
        <v>44</v>
      </c>
      <c r="G143" s="29" t="s">
        <v>47</v>
      </c>
      <c r="H143" s="34" t="s">
        <v>230</v>
      </c>
      <c r="I143" s="34" t="s">
        <v>230</v>
      </c>
      <c r="J143" s="34" t="s">
        <v>230</v>
      </c>
      <c r="K143" s="37">
        <f>SUM(K150+K144)</f>
        <v>6377</v>
      </c>
      <c r="L143" s="37">
        <f t="shared" ref="L143" si="64">SUM(L150+L144)</f>
        <v>3747.1</v>
      </c>
      <c r="M143" s="36">
        <f t="shared" si="59"/>
        <v>0.58759604829857304</v>
      </c>
    </row>
    <row r="144" spans="1:13" s="30" customFormat="1" ht="69" x14ac:dyDescent="0.25">
      <c r="A144" s="52"/>
      <c r="B144" s="28" t="s">
        <v>181</v>
      </c>
      <c r="C144" s="29">
        <v>992</v>
      </c>
      <c r="D144" s="29" t="s">
        <v>29</v>
      </c>
      <c r="E144" s="29" t="s">
        <v>9</v>
      </c>
      <c r="F144" s="29">
        <v>11</v>
      </c>
      <c r="G144" s="29">
        <v>0</v>
      </c>
      <c r="H144" s="34" t="s">
        <v>230</v>
      </c>
      <c r="I144" s="34" t="s">
        <v>230</v>
      </c>
      <c r="J144" s="34" t="s">
        <v>230</v>
      </c>
      <c r="K144" s="37">
        <f>SUM(K145)</f>
        <v>2623.2</v>
      </c>
      <c r="L144" s="37">
        <f t="shared" ref="L144" si="65">SUM(L145)</f>
        <v>0</v>
      </c>
      <c r="M144" s="36">
        <f t="shared" si="59"/>
        <v>0</v>
      </c>
    </row>
    <row r="145" spans="1:13" s="30" customFormat="1" ht="38.25" customHeight="1" x14ac:dyDescent="0.25">
      <c r="A145" s="52"/>
      <c r="B145" s="28" t="s">
        <v>118</v>
      </c>
      <c r="C145" s="29" t="s">
        <v>168</v>
      </c>
      <c r="D145" s="29" t="s">
        <v>29</v>
      </c>
      <c r="E145" s="29" t="s">
        <v>9</v>
      </c>
      <c r="F145" s="29" t="s">
        <v>169</v>
      </c>
      <c r="G145" s="29" t="s">
        <v>47</v>
      </c>
      <c r="H145" s="29" t="s">
        <v>7</v>
      </c>
      <c r="I145" s="34" t="s">
        <v>230</v>
      </c>
      <c r="J145" s="34" t="s">
        <v>230</v>
      </c>
      <c r="K145" s="37">
        <f>SUM(K146+K148)</f>
        <v>2623.2</v>
      </c>
      <c r="L145" s="37">
        <f t="shared" ref="L145" si="66">SUM(L146+L148)</f>
        <v>0</v>
      </c>
      <c r="M145" s="36">
        <f t="shared" si="59"/>
        <v>0</v>
      </c>
    </row>
    <row r="146" spans="1:13" s="30" customFormat="1" ht="86.25" x14ac:dyDescent="0.25">
      <c r="A146" s="52"/>
      <c r="B146" s="28" t="s">
        <v>182</v>
      </c>
      <c r="C146" s="29">
        <v>992</v>
      </c>
      <c r="D146" s="29" t="s">
        <v>29</v>
      </c>
      <c r="E146" s="29" t="s">
        <v>9</v>
      </c>
      <c r="F146" s="29">
        <v>11</v>
      </c>
      <c r="G146" s="29">
        <v>0</v>
      </c>
      <c r="H146" s="29" t="s">
        <v>7</v>
      </c>
      <c r="I146" s="29" t="s">
        <v>117</v>
      </c>
      <c r="J146" s="34" t="s">
        <v>230</v>
      </c>
      <c r="K146" s="37">
        <f>SUM(K147)</f>
        <v>0.7</v>
      </c>
      <c r="L146" s="37">
        <f t="shared" ref="L146" si="67">SUM(L147)</f>
        <v>0</v>
      </c>
      <c r="M146" s="36">
        <f t="shared" si="59"/>
        <v>0</v>
      </c>
    </row>
    <row r="147" spans="1:13" s="30" customFormat="1" ht="51.75" x14ac:dyDescent="0.25">
      <c r="A147" s="52"/>
      <c r="B147" s="28" t="s">
        <v>49</v>
      </c>
      <c r="C147" s="29">
        <v>992</v>
      </c>
      <c r="D147" s="29" t="s">
        <v>29</v>
      </c>
      <c r="E147" s="29" t="s">
        <v>9</v>
      </c>
      <c r="F147" s="29">
        <v>11</v>
      </c>
      <c r="G147" s="29">
        <v>0</v>
      </c>
      <c r="H147" s="29" t="s">
        <v>7</v>
      </c>
      <c r="I147" s="29" t="s">
        <v>117</v>
      </c>
      <c r="J147" s="29">
        <v>200</v>
      </c>
      <c r="K147" s="37">
        <v>0.7</v>
      </c>
      <c r="L147" s="38">
        <v>0</v>
      </c>
      <c r="M147" s="36">
        <f t="shared" si="59"/>
        <v>0</v>
      </c>
    </row>
    <row r="148" spans="1:13" s="30" customFormat="1" ht="156.75" customHeight="1" x14ac:dyDescent="0.25">
      <c r="A148" s="52"/>
      <c r="B148" s="28" t="s">
        <v>204</v>
      </c>
      <c r="C148" s="29">
        <v>992</v>
      </c>
      <c r="D148" s="29" t="s">
        <v>29</v>
      </c>
      <c r="E148" s="29" t="s">
        <v>9</v>
      </c>
      <c r="F148" s="29">
        <v>11</v>
      </c>
      <c r="G148" s="29">
        <v>0</v>
      </c>
      <c r="H148" s="29" t="s">
        <v>7</v>
      </c>
      <c r="I148" s="29" t="s">
        <v>203</v>
      </c>
      <c r="J148" s="34" t="s">
        <v>230</v>
      </c>
      <c r="K148" s="37">
        <f>SUM(K149)</f>
        <v>2622.5</v>
      </c>
      <c r="L148" s="37">
        <f t="shared" ref="L148" si="68">SUM(L149)</f>
        <v>0</v>
      </c>
      <c r="M148" s="36">
        <f t="shared" si="59"/>
        <v>0</v>
      </c>
    </row>
    <row r="149" spans="1:13" s="30" customFormat="1" ht="36" customHeight="1" x14ac:dyDescent="0.25">
      <c r="A149" s="52"/>
      <c r="B149" s="28" t="s">
        <v>49</v>
      </c>
      <c r="C149" s="29">
        <v>992</v>
      </c>
      <c r="D149" s="29" t="s">
        <v>29</v>
      </c>
      <c r="E149" s="29" t="s">
        <v>9</v>
      </c>
      <c r="F149" s="29">
        <v>11</v>
      </c>
      <c r="G149" s="29">
        <v>0</v>
      </c>
      <c r="H149" s="29" t="s">
        <v>7</v>
      </c>
      <c r="I149" s="29" t="s">
        <v>203</v>
      </c>
      <c r="J149" s="29">
        <v>200</v>
      </c>
      <c r="K149" s="37">
        <v>2622.5</v>
      </c>
      <c r="L149" s="38">
        <v>0</v>
      </c>
      <c r="M149" s="36">
        <f t="shared" si="59"/>
        <v>0</v>
      </c>
    </row>
    <row r="150" spans="1:13" s="30" customFormat="1" ht="69" customHeight="1" x14ac:dyDescent="0.25">
      <c r="A150" s="52"/>
      <c r="B150" s="28" t="s">
        <v>183</v>
      </c>
      <c r="C150" s="29">
        <v>992</v>
      </c>
      <c r="D150" s="29" t="s">
        <v>29</v>
      </c>
      <c r="E150" s="29" t="s">
        <v>9</v>
      </c>
      <c r="F150" s="29">
        <v>13</v>
      </c>
      <c r="G150" s="29">
        <v>0</v>
      </c>
      <c r="H150" s="34" t="s">
        <v>230</v>
      </c>
      <c r="I150" s="34" t="s">
        <v>230</v>
      </c>
      <c r="J150" s="34" t="s">
        <v>230</v>
      </c>
      <c r="K150" s="37">
        <f>SUM(K151)</f>
        <v>3753.8</v>
      </c>
      <c r="L150" s="37">
        <f t="shared" ref="L150:L152" si="69">SUM(L151)</f>
        <v>3747.1</v>
      </c>
      <c r="M150" s="36">
        <f t="shared" si="59"/>
        <v>0.99821514198945061</v>
      </c>
    </row>
    <row r="151" spans="1:13" s="30" customFormat="1" ht="71.25" customHeight="1" x14ac:dyDescent="0.25">
      <c r="A151" s="52"/>
      <c r="B151" s="28" t="s">
        <v>113</v>
      </c>
      <c r="C151" s="29">
        <v>992</v>
      </c>
      <c r="D151" s="29" t="s">
        <v>29</v>
      </c>
      <c r="E151" s="29" t="s">
        <v>9</v>
      </c>
      <c r="F151" s="29">
        <v>13</v>
      </c>
      <c r="G151" s="29">
        <v>0</v>
      </c>
      <c r="H151" s="29" t="s">
        <v>7</v>
      </c>
      <c r="I151" s="34" t="s">
        <v>230</v>
      </c>
      <c r="J151" s="34" t="s">
        <v>230</v>
      </c>
      <c r="K151" s="37">
        <f>SUM(K152)</f>
        <v>3753.8</v>
      </c>
      <c r="L151" s="37">
        <f t="shared" si="69"/>
        <v>3747.1</v>
      </c>
      <c r="M151" s="36">
        <f t="shared" si="59"/>
        <v>0.99821514198945061</v>
      </c>
    </row>
    <row r="152" spans="1:13" s="30" customFormat="1" ht="88.5" customHeight="1" x14ac:dyDescent="0.25">
      <c r="A152" s="52"/>
      <c r="B152" s="28" t="s">
        <v>112</v>
      </c>
      <c r="C152" s="29">
        <v>992</v>
      </c>
      <c r="D152" s="29" t="s">
        <v>29</v>
      </c>
      <c r="E152" s="29" t="s">
        <v>9</v>
      </c>
      <c r="F152" s="29">
        <v>13</v>
      </c>
      <c r="G152" s="29">
        <v>0</v>
      </c>
      <c r="H152" s="29" t="s">
        <v>7</v>
      </c>
      <c r="I152" s="29" t="s">
        <v>111</v>
      </c>
      <c r="J152" s="34" t="s">
        <v>230</v>
      </c>
      <c r="K152" s="37">
        <f>SUM(K153)</f>
        <v>3753.8</v>
      </c>
      <c r="L152" s="37">
        <f t="shared" si="69"/>
        <v>3747.1</v>
      </c>
      <c r="M152" s="36">
        <f t="shared" si="59"/>
        <v>0.99821514198945061</v>
      </c>
    </row>
    <row r="153" spans="1:13" s="30" customFormat="1" ht="51.75" x14ac:dyDescent="0.25">
      <c r="A153" s="52"/>
      <c r="B153" s="28" t="s">
        <v>49</v>
      </c>
      <c r="C153" s="29">
        <v>992</v>
      </c>
      <c r="D153" s="29" t="s">
        <v>29</v>
      </c>
      <c r="E153" s="29" t="s">
        <v>9</v>
      </c>
      <c r="F153" s="29">
        <v>13</v>
      </c>
      <c r="G153" s="29">
        <v>0</v>
      </c>
      <c r="H153" s="29" t="s">
        <v>7</v>
      </c>
      <c r="I153" s="29" t="s">
        <v>111</v>
      </c>
      <c r="J153" s="29">
        <v>200</v>
      </c>
      <c r="K153" s="37">
        <v>3753.8</v>
      </c>
      <c r="L153" s="38">
        <v>3747.1</v>
      </c>
      <c r="M153" s="36">
        <f t="shared" si="59"/>
        <v>0.99821514198945061</v>
      </c>
    </row>
    <row r="154" spans="1:13" s="30" customFormat="1" x14ac:dyDescent="0.25">
      <c r="A154" s="52"/>
      <c r="B154" s="28" t="s">
        <v>31</v>
      </c>
      <c r="C154" s="29">
        <v>992</v>
      </c>
      <c r="D154" s="29" t="s">
        <v>29</v>
      </c>
      <c r="E154" s="29" t="s">
        <v>18</v>
      </c>
      <c r="F154" s="29" t="s">
        <v>44</v>
      </c>
      <c r="G154" s="29" t="s">
        <v>47</v>
      </c>
      <c r="H154" s="34" t="s">
        <v>230</v>
      </c>
      <c r="I154" s="34" t="s">
        <v>230</v>
      </c>
      <c r="J154" s="34" t="s">
        <v>230</v>
      </c>
      <c r="K154" s="37">
        <f>SUM(K155)</f>
        <v>23512.1</v>
      </c>
      <c r="L154" s="37">
        <f t="shared" ref="L154:L155" si="70">SUM(L155)</f>
        <v>21004.04</v>
      </c>
      <c r="M154" s="36">
        <f t="shared" si="59"/>
        <v>0.89332896678731388</v>
      </c>
    </row>
    <row r="155" spans="1:13" s="30" customFormat="1" ht="69" x14ac:dyDescent="0.25">
      <c r="A155" s="52"/>
      <c r="B155" s="28" t="s">
        <v>110</v>
      </c>
      <c r="C155" s="29">
        <v>992</v>
      </c>
      <c r="D155" s="29" t="s">
        <v>29</v>
      </c>
      <c r="E155" s="29" t="s">
        <v>18</v>
      </c>
      <c r="F155" s="29">
        <v>14</v>
      </c>
      <c r="G155" s="29">
        <v>0</v>
      </c>
      <c r="H155" s="34" t="s">
        <v>230</v>
      </c>
      <c r="I155" s="34" t="s">
        <v>230</v>
      </c>
      <c r="J155" s="34" t="s">
        <v>230</v>
      </c>
      <c r="K155" s="37">
        <f>SUM(K156)</f>
        <v>23512.1</v>
      </c>
      <c r="L155" s="37">
        <f t="shared" si="70"/>
        <v>21004.04</v>
      </c>
      <c r="M155" s="36">
        <f t="shared" si="59"/>
        <v>0.89332896678731388</v>
      </c>
    </row>
    <row r="156" spans="1:13" s="30" customFormat="1" ht="69" x14ac:dyDescent="0.25">
      <c r="A156" s="52"/>
      <c r="B156" s="28" t="s">
        <v>109</v>
      </c>
      <c r="C156" s="29" t="s">
        <v>168</v>
      </c>
      <c r="D156" s="29" t="s">
        <v>29</v>
      </c>
      <c r="E156" s="29" t="s">
        <v>18</v>
      </c>
      <c r="F156" s="29" t="s">
        <v>106</v>
      </c>
      <c r="G156" s="29" t="s">
        <v>47</v>
      </c>
      <c r="H156" s="29" t="s">
        <v>7</v>
      </c>
      <c r="I156" s="34" t="s">
        <v>230</v>
      </c>
      <c r="J156" s="34" t="s">
        <v>230</v>
      </c>
      <c r="K156" s="37">
        <f>SUM(K158+K160+K164+K161+K167+K165)</f>
        <v>23512.1</v>
      </c>
      <c r="L156" s="37">
        <f t="shared" ref="L156" si="71">SUM(L158+L160+L164+L161+L167+L165)</f>
        <v>21004.04</v>
      </c>
      <c r="M156" s="36">
        <f t="shared" si="59"/>
        <v>0.89332896678731388</v>
      </c>
    </row>
    <row r="157" spans="1:13" s="30" customFormat="1" x14ac:dyDescent="0.25">
      <c r="A157" s="52"/>
      <c r="B157" s="28" t="s">
        <v>108</v>
      </c>
      <c r="C157" s="29">
        <v>992</v>
      </c>
      <c r="D157" s="29" t="s">
        <v>29</v>
      </c>
      <c r="E157" s="29" t="s">
        <v>18</v>
      </c>
      <c r="F157" s="29">
        <v>14</v>
      </c>
      <c r="G157" s="29">
        <v>0</v>
      </c>
      <c r="H157" s="29" t="s">
        <v>7</v>
      </c>
      <c r="I157" s="29">
        <v>21030</v>
      </c>
      <c r="J157" s="34" t="s">
        <v>230</v>
      </c>
      <c r="K157" s="37">
        <f>K158</f>
        <v>2536.9</v>
      </c>
      <c r="L157" s="37">
        <f t="shared" ref="L157" si="72">L158</f>
        <v>2498.9</v>
      </c>
      <c r="M157" s="36">
        <f t="shared" si="59"/>
        <v>0.98502108873034022</v>
      </c>
    </row>
    <row r="158" spans="1:13" s="30" customFormat="1" ht="57" customHeight="1" x14ac:dyDescent="0.25">
      <c r="A158" s="52"/>
      <c r="B158" s="28" t="s">
        <v>49</v>
      </c>
      <c r="C158" s="29">
        <v>992</v>
      </c>
      <c r="D158" s="29" t="s">
        <v>29</v>
      </c>
      <c r="E158" s="29" t="s">
        <v>18</v>
      </c>
      <c r="F158" s="29">
        <v>14</v>
      </c>
      <c r="G158" s="29">
        <v>0</v>
      </c>
      <c r="H158" s="29" t="s">
        <v>7</v>
      </c>
      <c r="I158" s="29">
        <v>21030</v>
      </c>
      <c r="J158" s="29">
        <v>200</v>
      </c>
      <c r="K158" s="37">
        <v>2536.9</v>
      </c>
      <c r="L158" s="38">
        <v>2498.9</v>
      </c>
      <c r="M158" s="36">
        <f t="shared" si="59"/>
        <v>0.98502108873034022</v>
      </c>
    </row>
    <row r="159" spans="1:13" s="30" customFormat="1" ht="86.25" x14ac:dyDescent="0.25">
      <c r="A159" s="52"/>
      <c r="B159" s="28" t="s">
        <v>184</v>
      </c>
      <c r="C159" s="29">
        <v>992</v>
      </c>
      <c r="D159" s="29" t="s">
        <v>29</v>
      </c>
      <c r="E159" s="29" t="s">
        <v>18</v>
      </c>
      <c r="F159" s="29">
        <v>14</v>
      </c>
      <c r="G159" s="29">
        <v>0</v>
      </c>
      <c r="H159" s="29" t="s">
        <v>7</v>
      </c>
      <c r="I159" s="29">
        <v>23370</v>
      </c>
      <c r="J159" s="34" t="s">
        <v>230</v>
      </c>
      <c r="K159" s="37">
        <f>SUM(K160)</f>
        <v>8226.7000000000007</v>
      </c>
      <c r="L159" s="37">
        <f t="shared" ref="L159" si="73">SUM(L160)</f>
        <v>6805.9</v>
      </c>
      <c r="M159" s="36">
        <f t="shared" si="59"/>
        <v>0.82729405472425144</v>
      </c>
    </row>
    <row r="160" spans="1:13" s="30" customFormat="1" ht="51.75" x14ac:dyDescent="0.25">
      <c r="A160" s="52"/>
      <c r="B160" s="28" t="s">
        <v>49</v>
      </c>
      <c r="C160" s="29">
        <v>992</v>
      </c>
      <c r="D160" s="29" t="s">
        <v>29</v>
      </c>
      <c r="E160" s="29" t="s">
        <v>18</v>
      </c>
      <c r="F160" s="29">
        <v>14</v>
      </c>
      <c r="G160" s="29">
        <v>0</v>
      </c>
      <c r="H160" s="29" t="s">
        <v>7</v>
      </c>
      <c r="I160" s="29">
        <v>23370</v>
      </c>
      <c r="J160" s="29">
        <v>200</v>
      </c>
      <c r="K160" s="37">
        <v>8226.7000000000007</v>
      </c>
      <c r="L160" s="37">
        <v>6805.9</v>
      </c>
      <c r="M160" s="36">
        <f t="shared" si="59"/>
        <v>0.82729405472425144</v>
      </c>
    </row>
    <row r="161" spans="1:13" s="30" customFormat="1" ht="69" x14ac:dyDescent="0.25">
      <c r="A161" s="52"/>
      <c r="B161" s="28" t="s">
        <v>207</v>
      </c>
      <c r="C161" s="29">
        <v>992</v>
      </c>
      <c r="D161" s="29" t="s">
        <v>29</v>
      </c>
      <c r="E161" s="29" t="s">
        <v>18</v>
      </c>
      <c r="F161" s="29" t="s">
        <v>106</v>
      </c>
      <c r="G161" s="29" t="s">
        <v>47</v>
      </c>
      <c r="H161" s="29" t="s">
        <v>7</v>
      </c>
      <c r="I161" s="29" t="s">
        <v>208</v>
      </c>
      <c r="J161" s="34" t="s">
        <v>230</v>
      </c>
      <c r="K161" s="37">
        <f>SUM(K162)</f>
        <v>200</v>
      </c>
      <c r="L161" s="37">
        <f t="shared" ref="L161" si="74">SUM(L162)</f>
        <v>200</v>
      </c>
      <c r="M161" s="36">
        <f t="shared" si="59"/>
        <v>1</v>
      </c>
    </row>
    <row r="162" spans="1:13" s="30" customFormat="1" ht="51.75" x14ac:dyDescent="0.25">
      <c r="A162" s="52"/>
      <c r="B162" s="28" t="s">
        <v>49</v>
      </c>
      <c r="C162" s="29">
        <v>992</v>
      </c>
      <c r="D162" s="29" t="s">
        <v>29</v>
      </c>
      <c r="E162" s="29" t="s">
        <v>18</v>
      </c>
      <c r="F162" s="29" t="s">
        <v>106</v>
      </c>
      <c r="G162" s="29" t="s">
        <v>47</v>
      </c>
      <c r="H162" s="29" t="s">
        <v>7</v>
      </c>
      <c r="I162" s="29" t="s">
        <v>208</v>
      </c>
      <c r="J162" s="29" t="s">
        <v>53</v>
      </c>
      <c r="K162" s="37">
        <v>200</v>
      </c>
      <c r="L162" s="38">
        <v>200</v>
      </c>
      <c r="M162" s="36">
        <f t="shared" si="59"/>
        <v>1</v>
      </c>
    </row>
    <row r="163" spans="1:13" s="30" customFormat="1" ht="227.25" customHeight="1" x14ac:dyDescent="0.25">
      <c r="A163" s="52"/>
      <c r="B163" s="32" t="s">
        <v>214</v>
      </c>
      <c r="C163" s="29" t="s">
        <v>168</v>
      </c>
      <c r="D163" s="29" t="s">
        <v>29</v>
      </c>
      <c r="E163" s="29" t="s">
        <v>18</v>
      </c>
      <c r="F163" s="29" t="s">
        <v>106</v>
      </c>
      <c r="G163" s="29" t="s">
        <v>47</v>
      </c>
      <c r="H163" s="29" t="s">
        <v>7</v>
      </c>
      <c r="I163" s="29" t="s">
        <v>107</v>
      </c>
      <c r="J163" s="34" t="s">
        <v>230</v>
      </c>
      <c r="K163" s="37">
        <f>K164</f>
        <v>5877</v>
      </c>
      <c r="L163" s="37">
        <f>L164</f>
        <v>4827.7</v>
      </c>
      <c r="M163" s="36">
        <f t="shared" si="59"/>
        <v>0.82145652543814873</v>
      </c>
    </row>
    <row r="164" spans="1:13" s="30" customFormat="1" ht="51.75" x14ac:dyDescent="0.25">
      <c r="A164" s="52"/>
      <c r="B164" s="32" t="s">
        <v>49</v>
      </c>
      <c r="C164" s="29" t="s">
        <v>168</v>
      </c>
      <c r="D164" s="29" t="s">
        <v>29</v>
      </c>
      <c r="E164" s="29" t="s">
        <v>18</v>
      </c>
      <c r="F164" s="29" t="s">
        <v>106</v>
      </c>
      <c r="G164" s="29" t="s">
        <v>47</v>
      </c>
      <c r="H164" s="29" t="s">
        <v>7</v>
      </c>
      <c r="I164" s="29" t="s">
        <v>107</v>
      </c>
      <c r="J164" s="29" t="s">
        <v>53</v>
      </c>
      <c r="K164" s="37">
        <v>5877</v>
      </c>
      <c r="L164" s="38">
        <v>4827.7</v>
      </c>
      <c r="M164" s="36">
        <f t="shared" si="59"/>
        <v>0.82145652543814873</v>
      </c>
    </row>
    <row r="165" spans="1:13" s="30" customFormat="1" ht="69.75" customHeight="1" x14ac:dyDescent="0.25">
      <c r="A165" s="52"/>
      <c r="B165" s="32" t="s">
        <v>227</v>
      </c>
      <c r="C165" s="29" t="s">
        <v>168</v>
      </c>
      <c r="D165" s="29" t="s">
        <v>29</v>
      </c>
      <c r="E165" s="29" t="s">
        <v>18</v>
      </c>
      <c r="F165" s="29" t="s">
        <v>106</v>
      </c>
      <c r="G165" s="29" t="s">
        <v>47</v>
      </c>
      <c r="H165" s="29" t="s">
        <v>7</v>
      </c>
      <c r="I165" s="29" t="s">
        <v>213</v>
      </c>
      <c r="J165" s="34" t="s">
        <v>230</v>
      </c>
      <c r="K165" s="37">
        <f>SUM(K166)</f>
        <v>400</v>
      </c>
      <c r="L165" s="37">
        <f t="shared" ref="L165" si="75">SUM(L166)</f>
        <v>400</v>
      </c>
      <c r="M165" s="36">
        <f t="shared" si="59"/>
        <v>1</v>
      </c>
    </row>
    <row r="166" spans="1:13" s="30" customFormat="1" ht="51.75" x14ac:dyDescent="0.25">
      <c r="A166" s="52"/>
      <c r="B166" s="32" t="s">
        <v>49</v>
      </c>
      <c r="C166" s="29" t="s">
        <v>168</v>
      </c>
      <c r="D166" s="29" t="s">
        <v>29</v>
      </c>
      <c r="E166" s="29" t="s">
        <v>18</v>
      </c>
      <c r="F166" s="29" t="s">
        <v>106</v>
      </c>
      <c r="G166" s="29" t="s">
        <v>47</v>
      </c>
      <c r="H166" s="29" t="s">
        <v>7</v>
      </c>
      <c r="I166" s="29" t="s">
        <v>213</v>
      </c>
      <c r="J166" s="29" t="s">
        <v>53</v>
      </c>
      <c r="K166" s="37">
        <v>400</v>
      </c>
      <c r="L166" s="38">
        <v>400</v>
      </c>
      <c r="M166" s="36">
        <f t="shared" si="59"/>
        <v>1</v>
      </c>
    </row>
    <row r="167" spans="1:13" s="30" customFormat="1" ht="36" customHeight="1" x14ac:dyDescent="0.25">
      <c r="A167" s="52"/>
      <c r="B167" s="32" t="s">
        <v>211</v>
      </c>
      <c r="C167" s="29" t="s">
        <v>168</v>
      </c>
      <c r="D167" s="29" t="s">
        <v>29</v>
      </c>
      <c r="E167" s="29" t="s">
        <v>18</v>
      </c>
      <c r="F167" s="29" t="s">
        <v>106</v>
      </c>
      <c r="G167" s="29" t="s">
        <v>47</v>
      </c>
      <c r="H167" s="29" t="s">
        <v>7</v>
      </c>
      <c r="I167" s="29" t="s">
        <v>212</v>
      </c>
      <c r="J167" s="34" t="s">
        <v>230</v>
      </c>
      <c r="K167" s="37">
        <f>SUM(K168)</f>
        <v>6271.5</v>
      </c>
      <c r="L167" s="37">
        <f t="shared" ref="L167" si="76">SUM(L168)</f>
        <v>6271.54</v>
      </c>
      <c r="M167" s="36">
        <f t="shared" si="59"/>
        <v>1.0000063780594755</v>
      </c>
    </row>
    <row r="168" spans="1:13" s="30" customFormat="1" ht="51.75" x14ac:dyDescent="0.25">
      <c r="A168" s="52"/>
      <c r="B168" s="32" t="s">
        <v>49</v>
      </c>
      <c r="C168" s="29" t="s">
        <v>168</v>
      </c>
      <c r="D168" s="29" t="s">
        <v>29</v>
      </c>
      <c r="E168" s="29" t="s">
        <v>18</v>
      </c>
      <c r="F168" s="29" t="s">
        <v>106</v>
      </c>
      <c r="G168" s="29" t="s">
        <v>47</v>
      </c>
      <c r="H168" s="29" t="s">
        <v>7</v>
      </c>
      <c r="I168" s="29" t="s">
        <v>212</v>
      </c>
      <c r="J168" s="29" t="s">
        <v>53</v>
      </c>
      <c r="K168" s="37">
        <v>6271.5</v>
      </c>
      <c r="L168" s="37">
        <v>6271.54</v>
      </c>
      <c r="M168" s="36">
        <f t="shared" si="59"/>
        <v>1.0000063780594755</v>
      </c>
    </row>
    <row r="169" spans="1:13" s="30" customFormat="1" ht="35.25" customHeight="1" x14ac:dyDescent="0.25">
      <c r="A169" s="52"/>
      <c r="B169" s="28" t="s">
        <v>32</v>
      </c>
      <c r="C169" s="29">
        <v>992</v>
      </c>
      <c r="D169" s="29" t="s">
        <v>29</v>
      </c>
      <c r="E169" s="29" t="s">
        <v>29</v>
      </c>
      <c r="F169" s="29" t="s">
        <v>44</v>
      </c>
      <c r="G169" s="29" t="s">
        <v>47</v>
      </c>
      <c r="H169" s="34" t="s">
        <v>230</v>
      </c>
      <c r="I169" s="34" t="s">
        <v>230</v>
      </c>
      <c r="J169" s="34" t="s">
        <v>230</v>
      </c>
      <c r="K169" s="37">
        <f>SUM(K170)</f>
        <v>164.3</v>
      </c>
      <c r="L169" s="37">
        <f>SUM(L170)</f>
        <v>164.3</v>
      </c>
      <c r="M169" s="36">
        <f t="shared" si="59"/>
        <v>1</v>
      </c>
    </row>
    <row r="170" spans="1:13" s="30" customFormat="1" ht="87" customHeight="1" x14ac:dyDescent="0.25">
      <c r="A170" s="52"/>
      <c r="B170" s="28" t="s">
        <v>185</v>
      </c>
      <c r="C170" s="29">
        <v>992</v>
      </c>
      <c r="D170" s="29" t="s">
        <v>29</v>
      </c>
      <c r="E170" s="29" t="s">
        <v>29</v>
      </c>
      <c r="F170" s="29">
        <v>50</v>
      </c>
      <c r="G170" s="29">
        <v>0</v>
      </c>
      <c r="H170" s="29" t="s">
        <v>44</v>
      </c>
      <c r="I170" s="34" t="s">
        <v>230</v>
      </c>
      <c r="J170" s="34" t="s">
        <v>230</v>
      </c>
      <c r="K170" s="37">
        <f>SUM(K171)</f>
        <v>164.3</v>
      </c>
      <c r="L170" s="37">
        <f t="shared" ref="L170:L172" si="77">SUM(L171)</f>
        <v>164.3</v>
      </c>
      <c r="M170" s="36">
        <f t="shared" si="59"/>
        <v>1</v>
      </c>
    </row>
    <row r="171" spans="1:13" s="30" customFormat="1" ht="69" x14ac:dyDescent="0.25">
      <c r="A171" s="52"/>
      <c r="B171" s="28" t="s">
        <v>166</v>
      </c>
      <c r="C171" s="29">
        <v>992</v>
      </c>
      <c r="D171" s="29" t="s">
        <v>29</v>
      </c>
      <c r="E171" s="29" t="s">
        <v>29</v>
      </c>
      <c r="F171" s="29">
        <v>50</v>
      </c>
      <c r="G171" s="29">
        <v>3</v>
      </c>
      <c r="H171" s="29" t="s">
        <v>44</v>
      </c>
      <c r="I171" s="34" t="s">
        <v>230</v>
      </c>
      <c r="J171" s="34" t="s">
        <v>230</v>
      </c>
      <c r="K171" s="37">
        <f>SUM(K172)</f>
        <v>164.3</v>
      </c>
      <c r="L171" s="37">
        <f t="shared" si="77"/>
        <v>164.3</v>
      </c>
      <c r="M171" s="36">
        <f t="shared" si="59"/>
        <v>1</v>
      </c>
    </row>
    <row r="172" spans="1:13" s="30" customFormat="1" ht="104.25" customHeight="1" x14ac:dyDescent="0.25">
      <c r="A172" s="52"/>
      <c r="B172" s="28" t="s">
        <v>60</v>
      </c>
      <c r="C172" s="29">
        <v>992</v>
      </c>
      <c r="D172" s="29" t="s">
        <v>29</v>
      </c>
      <c r="E172" s="29" t="s">
        <v>29</v>
      </c>
      <c r="F172" s="29">
        <v>50</v>
      </c>
      <c r="G172" s="29">
        <v>3</v>
      </c>
      <c r="H172" s="29" t="s">
        <v>44</v>
      </c>
      <c r="I172" s="29">
        <v>21210</v>
      </c>
      <c r="J172" s="34" t="s">
        <v>230</v>
      </c>
      <c r="K172" s="37">
        <f>SUM(K173)</f>
        <v>164.3</v>
      </c>
      <c r="L172" s="37">
        <f t="shared" si="77"/>
        <v>164.3</v>
      </c>
      <c r="M172" s="36">
        <f t="shared" si="59"/>
        <v>1</v>
      </c>
    </row>
    <row r="173" spans="1:13" s="30" customFormat="1" ht="17.25" x14ac:dyDescent="0.25">
      <c r="A173" s="52"/>
      <c r="B173" s="28" t="s">
        <v>48</v>
      </c>
      <c r="C173" s="29">
        <v>992</v>
      </c>
      <c r="D173" s="29" t="s">
        <v>29</v>
      </c>
      <c r="E173" s="29" t="s">
        <v>29</v>
      </c>
      <c r="F173" s="29">
        <v>50</v>
      </c>
      <c r="G173" s="29">
        <v>3</v>
      </c>
      <c r="H173" s="29" t="s">
        <v>44</v>
      </c>
      <c r="I173" s="29">
        <v>21210</v>
      </c>
      <c r="J173" s="29">
        <v>500</v>
      </c>
      <c r="K173" s="37">
        <v>164.3</v>
      </c>
      <c r="L173" s="38">
        <v>164.3</v>
      </c>
      <c r="M173" s="36">
        <f t="shared" si="59"/>
        <v>1</v>
      </c>
    </row>
    <row r="174" spans="1:13" s="30" customFormat="1" x14ac:dyDescent="0.25">
      <c r="A174" s="52"/>
      <c r="B174" s="28" t="s">
        <v>33</v>
      </c>
      <c r="C174" s="29">
        <v>992</v>
      </c>
      <c r="D174" s="29" t="s">
        <v>14</v>
      </c>
      <c r="E174" s="34" t="s">
        <v>230</v>
      </c>
      <c r="F174" s="34" t="s">
        <v>230</v>
      </c>
      <c r="G174" s="34" t="s">
        <v>230</v>
      </c>
      <c r="H174" s="34" t="s">
        <v>230</v>
      </c>
      <c r="I174" s="34" t="s">
        <v>230</v>
      </c>
      <c r="J174" s="34" t="s">
        <v>230</v>
      </c>
      <c r="K174" s="37">
        <f t="shared" ref="K174:L179" si="78">SUM(K175)</f>
        <v>80</v>
      </c>
      <c r="L174" s="37">
        <f t="shared" si="78"/>
        <v>78.7</v>
      </c>
      <c r="M174" s="36">
        <f t="shared" si="59"/>
        <v>0.98375000000000001</v>
      </c>
    </row>
    <row r="175" spans="1:13" s="30" customFormat="1" x14ac:dyDescent="0.25">
      <c r="A175" s="52"/>
      <c r="B175" s="28" t="s">
        <v>34</v>
      </c>
      <c r="C175" s="29">
        <v>992</v>
      </c>
      <c r="D175" s="29" t="s">
        <v>14</v>
      </c>
      <c r="E175" s="29" t="s">
        <v>14</v>
      </c>
      <c r="F175" s="29" t="s">
        <v>44</v>
      </c>
      <c r="G175" s="29" t="s">
        <v>47</v>
      </c>
      <c r="H175" s="34" t="s">
        <v>230</v>
      </c>
      <c r="I175" s="34" t="s">
        <v>230</v>
      </c>
      <c r="J175" s="34" t="s">
        <v>230</v>
      </c>
      <c r="K175" s="37">
        <f t="shared" si="78"/>
        <v>80</v>
      </c>
      <c r="L175" s="37">
        <f t="shared" si="78"/>
        <v>78.7</v>
      </c>
      <c r="M175" s="36">
        <f t="shared" si="59"/>
        <v>0.98375000000000001</v>
      </c>
    </row>
    <row r="176" spans="1:13" s="30" customFormat="1" ht="90.75" customHeight="1" x14ac:dyDescent="0.25">
      <c r="A176" s="52"/>
      <c r="B176" s="28" t="s">
        <v>186</v>
      </c>
      <c r="C176" s="29">
        <v>992</v>
      </c>
      <c r="D176" s="29" t="s">
        <v>14</v>
      </c>
      <c r="E176" s="29" t="s">
        <v>14</v>
      </c>
      <c r="F176" s="29">
        <v>15</v>
      </c>
      <c r="G176" s="29" t="s">
        <v>47</v>
      </c>
      <c r="H176" s="29" t="s">
        <v>44</v>
      </c>
      <c r="I176" s="34" t="s">
        <v>230</v>
      </c>
      <c r="J176" s="34" t="s">
        <v>230</v>
      </c>
      <c r="K176" s="37">
        <f t="shared" si="78"/>
        <v>80</v>
      </c>
      <c r="L176" s="37">
        <f t="shared" si="78"/>
        <v>78.7</v>
      </c>
      <c r="M176" s="36">
        <f t="shared" si="59"/>
        <v>0.98375000000000001</v>
      </c>
    </row>
    <row r="177" spans="1:13" s="30" customFormat="1" ht="55.5" customHeight="1" x14ac:dyDescent="0.25">
      <c r="A177" s="52"/>
      <c r="B177" s="28" t="s">
        <v>187</v>
      </c>
      <c r="C177" s="29">
        <v>992</v>
      </c>
      <c r="D177" s="29" t="s">
        <v>14</v>
      </c>
      <c r="E177" s="29" t="s">
        <v>14</v>
      </c>
      <c r="F177" s="29">
        <v>15</v>
      </c>
      <c r="G177" s="29">
        <v>3</v>
      </c>
      <c r="H177" s="29" t="s">
        <v>44</v>
      </c>
      <c r="I177" s="34" t="s">
        <v>230</v>
      </c>
      <c r="J177" s="34" t="s">
        <v>230</v>
      </c>
      <c r="K177" s="37">
        <f t="shared" si="78"/>
        <v>80</v>
      </c>
      <c r="L177" s="37">
        <f t="shared" si="78"/>
        <v>78.7</v>
      </c>
      <c r="M177" s="36">
        <f t="shared" si="59"/>
        <v>0.98375000000000001</v>
      </c>
    </row>
    <row r="178" spans="1:13" s="30" customFormat="1" ht="70.5" customHeight="1" x14ac:dyDescent="0.25">
      <c r="A178" s="52"/>
      <c r="B178" s="28" t="s">
        <v>102</v>
      </c>
      <c r="C178" s="29">
        <v>992</v>
      </c>
      <c r="D178" s="29" t="s">
        <v>14</v>
      </c>
      <c r="E178" s="29" t="s">
        <v>14</v>
      </c>
      <c r="F178" s="29">
        <v>15</v>
      </c>
      <c r="G178" s="29">
        <v>3</v>
      </c>
      <c r="H178" s="29" t="s">
        <v>7</v>
      </c>
      <c r="I178" s="29" t="s">
        <v>188</v>
      </c>
      <c r="J178" s="34" t="s">
        <v>230</v>
      </c>
      <c r="K178" s="37">
        <f t="shared" si="78"/>
        <v>80</v>
      </c>
      <c r="L178" s="37">
        <f t="shared" si="78"/>
        <v>78.7</v>
      </c>
      <c r="M178" s="36">
        <f t="shared" si="59"/>
        <v>0.98375000000000001</v>
      </c>
    </row>
    <row r="179" spans="1:13" s="30" customFormat="1" ht="72.75" customHeight="1" x14ac:dyDescent="0.25">
      <c r="A179" s="52"/>
      <c r="B179" s="28" t="s">
        <v>101</v>
      </c>
      <c r="C179" s="29">
        <v>992</v>
      </c>
      <c r="D179" s="29" t="s">
        <v>14</v>
      </c>
      <c r="E179" s="29" t="s">
        <v>14</v>
      </c>
      <c r="F179" s="29">
        <v>15</v>
      </c>
      <c r="G179" s="29">
        <v>3</v>
      </c>
      <c r="H179" s="29" t="s">
        <v>7</v>
      </c>
      <c r="I179" s="29">
        <v>23390</v>
      </c>
      <c r="J179" s="34" t="s">
        <v>230</v>
      </c>
      <c r="K179" s="37">
        <f t="shared" si="78"/>
        <v>80</v>
      </c>
      <c r="L179" s="37">
        <f t="shared" si="78"/>
        <v>78.7</v>
      </c>
      <c r="M179" s="36">
        <f t="shared" si="59"/>
        <v>0.98375000000000001</v>
      </c>
    </row>
    <row r="180" spans="1:13" s="30" customFormat="1" ht="123" customHeight="1" x14ac:dyDescent="0.25">
      <c r="A180" s="52"/>
      <c r="B180" s="28" t="s">
        <v>100</v>
      </c>
      <c r="C180" s="29">
        <v>992</v>
      </c>
      <c r="D180" s="29" t="s">
        <v>14</v>
      </c>
      <c r="E180" s="29" t="s">
        <v>14</v>
      </c>
      <c r="F180" s="29">
        <v>15</v>
      </c>
      <c r="G180" s="29">
        <v>3</v>
      </c>
      <c r="H180" s="29" t="s">
        <v>7</v>
      </c>
      <c r="I180" s="29">
        <v>23390</v>
      </c>
      <c r="J180" s="29" t="s">
        <v>99</v>
      </c>
      <c r="K180" s="37">
        <v>80</v>
      </c>
      <c r="L180" s="38">
        <v>78.7</v>
      </c>
      <c r="M180" s="36">
        <f t="shared" si="59"/>
        <v>0.98375000000000001</v>
      </c>
    </row>
    <row r="181" spans="1:13" s="30" customFormat="1" x14ac:dyDescent="0.25">
      <c r="A181" s="52"/>
      <c r="B181" s="28" t="s">
        <v>35</v>
      </c>
      <c r="C181" s="29">
        <v>992</v>
      </c>
      <c r="D181" s="29" t="s">
        <v>24</v>
      </c>
      <c r="E181" s="34" t="s">
        <v>230</v>
      </c>
      <c r="F181" s="34" t="s">
        <v>230</v>
      </c>
      <c r="G181" s="34" t="s">
        <v>230</v>
      </c>
      <c r="H181" s="34" t="s">
        <v>230</v>
      </c>
      <c r="I181" s="34" t="s">
        <v>230</v>
      </c>
      <c r="J181" s="34" t="s">
        <v>230</v>
      </c>
      <c r="K181" s="37">
        <f>SUM(K182)</f>
        <v>62179.8</v>
      </c>
      <c r="L181" s="37">
        <f t="shared" ref="L181" si="79">SUM(L182)</f>
        <v>61895.549999999996</v>
      </c>
      <c r="M181" s="36">
        <f t="shared" si="59"/>
        <v>0.99542857969951648</v>
      </c>
    </row>
    <row r="182" spans="1:13" s="30" customFormat="1" x14ac:dyDescent="0.25">
      <c r="A182" s="52"/>
      <c r="B182" s="28" t="s">
        <v>36</v>
      </c>
      <c r="C182" s="29">
        <v>992</v>
      </c>
      <c r="D182" s="29" t="s">
        <v>24</v>
      </c>
      <c r="E182" s="29" t="s">
        <v>7</v>
      </c>
      <c r="F182" s="34" t="s">
        <v>230</v>
      </c>
      <c r="G182" s="34" t="s">
        <v>230</v>
      </c>
      <c r="H182" s="34" t="s">
        <v>230</v>
      </c>
      <c r="I182" s="34" t="s">
        <v>230</v>
      </c>
      <c r="J182" s="34" t="s">
        <v>230</v>
      </c>
      <c r="K182" s="37">
        <f>SUM(K184+K189+K197)</f>
        <v>62179.8</v>
      </c>
      <c r="L182" s="37">
        <f t="shared" ref="L182" si="80">SUM(L184+L189+L197)</f>
        <v>61895.549999999996</v>
      </c>
      <c r="M182" s="36">
        <f t="shared" si="59"/>
        <v>0.99542857969951648</v>
      </c>
    </row>
    <row r="183" spans="1:13" s="30" customFormat="1" ht="35.25" customHeight="1" x14ac:dyDescent="0.25">
      <c r="A183" s="52"/>
      <c r="B183" s="28" t="s">
        <v>98</v>
      </c>
      <c r="C183" s="29">
        <v>992</v>
      </c>
      <c r="D183" s="29" t="s">
        <v>24</v>
      </c>
      <c r="E183" s="29" t="s">
        <v>7</v>
      </c>
      <c r="F183" s="29">
        <v>16</v>
      </c>
      <c r="G183" s="29">
        <v>0</v>
      </c>
      <c r="H183" s="29" t="s">
        <v>44</v>
      </c>
      <c r="I183" s="34" t="s">
        <v>230</v>
      </c>
      <c r="J183" s="34" t="s">
        <v>230</v>
      </c>
      <c r="K183" s="37">
        <f>SUM(K184+K189+K197)</f>
        <v>62179.8</v>
      </c>
      <c r="L183" s="37">
        <f t="shared" ref="L183" si="81">SUM(L184+L189+L197)</f>
        <v>61895.549999999996</v>
      </c>
      <c r="M183" s="36">
        <f t="shared" si="59"/>
        <v>0.99542857969951648</v>
      </c>
    </row>
    <row r="184" spans="1:13" s="30" customFormat="1" ht="72.75" customHeight="1" x14ac:dyDescent="0.25">
      <c r="A184" s="52"/>
      <c r="B184" s="28" t="s">
        <v>97</v>
      </c>
      <c r="C184" s="29">
        <v>992</v>
      </c>
      <c r="D184" s="29" t="s">
        <v>24</v>
      </c>
      <c r="E184" s="29" t="s">
        <v>7</v>
      </c>
      <c r="F184" s="29">
        <v>16</v>
      </c>
      <c r="G184" s="29">
        <v>1</v>
      </c>
      <c r="H184" s="29" t="s">
        <v>44</v>
      </c>
      <c r="I184" s="34" t="s">
        <v>230</v>
      </c>
      <c r="J184" s="34" t="s">
        <v>230</v>
      </c>
      <c r="K184" s="37">
        <f>SUM(K185)</f>
        <v>5964.7</v>
      </c>
      <c r="L184" s="37">
        <f t="shared" ref="L184:L185" si="82">SUM(L185)</f>
        <v>5956.7300000000005</v>
      </c>
      <c r="M184" s="36">
        <f t="shared" si="59"/>
        <v>0.9986638053883683</v>
      </c>
    </row>
    <row r="185" spans="1:13" s="30" customFormat="1" ht="89.25" customHeight="1" x14ac:dyDescent="0.25">
      <c r="A185" s="52"/>
      <c r="B185" s="28" t="s">
        <v>96</v>
      </c>
      <c r="C185" s="29">
        <v>992</v>
      </c>
      <c r="D185" s="29" t="s">
        <v>24</v>
      </c>
      <c r="E185" s="29" t="s">
        <v>7</v>
      </c>
      <c r="F185" s="29">
        <v>16</v>
      </c>
      <c r="G185" s="29">
        <v>1</v>
      </c>
      <c r="H185" s="29" t="s">
        <v>7</v>
      </c>
      <c r="I185" s="34" t="s">
        <v>230</v>
      </c>
      <c r="J185" s="34" t="s">
        <v>230</v>
      </c>
      <c r="K185" s="37">
        <f>SUM(K186)</f>
        <v>5964.7</v>
      </c>
      <c r="L185" s="37">
        <f t="shared" si="82"/>
        <v>5956.7300000000005</v>
      </c>
      <c r="M185" s="36">
        <f t="shared" si="59"/>
        <v>0.9986638053883683</v>
      </c>
    </row>
    <row r="186" spans="1:13" s="30" customFormat="1" ht="51.75" x14ac:dyDescent="0.25">
      <c r="A186" s="52"/>
      <c r="B186" s="28" t="s">
        <v>93</v>
      </c>
      <c r="C186" s="29">
        <v>992</v>
      </c>
      <c r="D186" s="29" t="s">
        <v>24</v>
      </c>
      <c r="E186" s="29" t="s">
        <v>7</v>
      </c>
      <c r="F186" s="29">
        <v>16</v>
      </c>
      <c r="G186" s="29">
        <v>1</v>
      </c>
      <c r="H186" s="29" t="s">
        <v>7</v>
      </c>
      <c r="I186" s="29" t="s">
        <v>91</v>
      </c>
      <c r="J186" s="34" t="s">
        <v>230</v>
      </c>
      <c r="K186" s="37">
        <f>SUM(K187:K188)</f>
        <v>5964.7</v>
      </c>
      <c r="L186" s="37">
        <f t="shared" ref="L186" si="83">SUM(L187:L188)</f>
        <v>5956.7300000000005</v>
      </c>
      <c r="M186" s="36">
        <f t="shared" si="59"/>
        <v>0.9986638053883683</v>
      </c>
    </row>
    <row r="187" spans="1:13" s="30" customFormat="1" ht="108" customHeight="1" x14ac:dyDescent="0.25">
      <c r="A187" s="52"/>
      <c r="B187" s="28" t="s">
        <v>92</v>
      </c>
      <c r="C187" s="29">
        <v>992</v>
      </c>
      <c r="D187" s="29" t="s">
        <v>24</v>
      </c>
      <c r="E187" s="29" t="s">
        <v>7</v>
      </c>
      <c r="F187" s="29">
        <v>16</v>
      </c>
      <c r="G187" s="29">
        <v>1</v>
      </c>
      <c r="H187" s="29" t="s">
        <v>7</v>
      </c>
      <c r="I187" s="29" t="s">
        <v>91</v>
      </c>
      <c r="J187" s="29">
        <v>100</v>
      </c>
      <c r="K187" s="37">
        <v>5894.7</v>
      </c>
      <c r="L187" s="38">
        <v>5887.63</v>
      </c>
      <c r="M187" s="36">
        <f t="shared" si="59"/>
        <v>0.9988006175038594</v>
      </c>
    </row>
    <row r="188" spans="1:13" s="30" customFormat="1" ht="51.75" x14ac:dyDescent="0.25">
      <c r="A188" s="52"/>
      <c r="B188" s="28" t="s">
        <v>49</v>
      </c>
      <c r="C188" s="29">
        <v>992</v>
      </c>
      <c r="D188" s="29" t="s">
        <v>24</v>
      </c>
      <c r="E188" s="29" t="s">
        <v>7</v>
      </c>
      <c r="F188" s="29">
        <v>16</v>
      </c>
      <c r="G188" s="29">
        <v>1</v>
      </c>
      <c r="H188" s="29" t="s">
        <v>7</v>
      </c>
      <c r="I188" s="29" t="s">
        <v>91</v>
      </c>
      <c r="J188" s="29">
        <v>200</v>
      </c>
      <c r="K188" s="37">
        <v>70</v>
      </c>
      <c r="L188" s="38">
        <v>69.099999999999994</v>
      </c>
      <c r="M188" s="36">
        <f t="shared" si="59"/>
        <v>0.9871428571428571</v>
      </c>
    </row>
    <row r="189" spans="1:13" s="30" customFormat="1" ht="70.5" customHeight="1" x14ac:dyDescent="0.25">
      <c r="A189" s="52"/>
      <c r="B189" s="28" t="s">
        <v>95</v>
      </c>
      <c r="C189" s="29">
        <v>992</v>
      </c>
      <c r="D189" s="29" t="s">
        <v>24</v>
      </c>
      <c r="E189" s="29" t="s">
        <v>7</v>
      </c>
      <c r="F189" s="29">
        <v>16</v>
      </c>
      <c r="G189" s="29">
        <v>2</v>
      </c>
      <c r="H189" s="29" t="s">
        <v>44</v>
      </c>
      <c r="I189" s="34" t="s">
        <v>230</v>
      </c>
      <c r="J189" s="34" t="s">
        <v>230</v>
      </c>
      <c r="K189" s="37">
        <f>SUM(K190)</f>
        <v>55515.100000000006</v>
      </c>
      <c r="L189" s="37">
        <f t="shared" ref="L189" si="84">SUM(L190)</f>
        <v>55238.819999999992</v>
      </c>
      <c r="M189" s="36">
        <f t="shared" si="59"/>
        <v>0.99502333599327009</v>
      </c>
    </row>
    <row r="190" spans="1:13" s="30" customFormat="1" ht="87.75" customHeight="1" x14ac:dyDescent="0.25">
      <c r="A190" s="52"/>
      <c r="B190" s="28" t="s">
        <v>94</v>
      </c>
      <c r="C190" s="29">
        <v>992</v>
      </c>
      <c r="D190" s="29" t="s">
        <v>24</v>
      </c>
      <c r="E190" s="29" t="s">
        <v>7</v>
      </c>
      <c r="F190" s="29">
        <v>16</v>
      </c>
      <c r="G190" s="29">
        <v>2</v>
      </c>
      <c r="H190" s="29" t="s">
        <v>7</v>
      </c>
      <c r="I190" s="34" t="s">
        <v>230</v>
      </c>
      <c r="J190" s="34" t="s">
        <v>230</v>
      </c>
      <c r="K190" s="37">
        <f>SUM(K191+K195)</f>
        <v>55515.100000000006</v>
      </c>
      <c r="L190" s="37">
        <f t="shared" ref="L190" si="85">SUM(L191+L195)</f>
        <v>55238.819999999992</v>
      </c>
      <c r="M190" s="36">
        <f t="shared" si="59"/>
        <v>0.99502333599327009</v>
      </c>
    </row>
    <row r="191" spans="1:13" s="30" customFormat="1" ht="55.5" customHeight="1" x14ac:dyDescent="0.25">
      <c r="A191" s="52"/>
      <c r="B191" s="28" t="s">
        <v>93</v>
      </c>
      <c r="C191" s="29">
        <v>992</v>
      </c>
      <c r="D191" s="29" t="s">
        <v>24</v>
      </c>
      <c r="E191" s="29" t="s">
        <v>7</v>
      </c>
      <c r="F191" s="29">
        <v>16</v>
      </c>
      <c r="G191" s="29">
        <v>2</v>
      </c>
      <c r="H191" s="29" t="s">
        <v>7</v>
      </c>
      <c r="I191" s="29" t="s">
        <v>91</v>
      </c>
      <c r="J191" s="34" t="s">
        <v>230</v>
      </c>
      <c r="K191" s="37">
        <f>SUM(K192+K193+K194)</f>
        <v>38398.9</v>
      </c>
      <c r="L191" s="37">
        <f t="shared" ref="L191" si="86">SUM(L192+L193+L194)</f>
        <v>38122.619999999995</v>
      </c>
      <c r="M191" s="36">
        <f t="shared" si="59"/>
        <v>0.99280500222662615</v>
      </c>
    </row>
    <row r="192" spans="1:13" s="30" customFormat="1" ht="121.5" customHeight="1" x14ac:dyDescent="0.25">
      <c r="A192" s="52"/>
      <c r="B192" s="28" t="s">
        <v>92</v>
      </c>
      <c r="C192" s="29">
        <v>992</v>
      </c>
      <c r="D192" s="29" t="s">
        <v>24</v>
      </c>
      <c r="E192" s="29" t="s">
        <v>7</v>
      </c>
      <c r="F192" s="29">
        <v>16</v>
      </c>
      <c r="G192" s="29">
        <v>2</v>
      </c>
      <c r="H192" s="29" t="s">
        <v>7</v>
      </c>
      <c r="I192" s="29" t="s">
        <v>91</v>
      </c>
      <c r="J192" s="29">
        <v>100</v>
      </c>
      <c r="K192" s="37">
        <v>33683.5</v>
      </c>
      <c r="L192" s="38">
        <v>33655.699999999997</v>
      </c>
      <c r="M192" s="36">
        <f t="shared" si="59"/>
        <v>0.99917467009069716</v>
      </c>
    </row>
    <row r="193" spans="1:13" s="30" customFormat="1" ht="51.75" x14ac:dyDescent="0.25">
      <c r="A193" s="52"/>
      <c r="B193" s="28" t="s">
        <v>49</v>
      </c>
      <c r="C193" s="29">
        <v>992</v>
      </c>
      <c r="D193" s="29" t="s">
        <v>24</v>
      </c>
      <c r="E193" s="29" t="s">
        <v>7</v>
      </c>
      <c r="F193" s="29">
        <v>16</v>
      </c>
      <c r="G193" s="29">
        <v>2</v>
      </c>
      <c r="H193" s="29" t="s">
        <v>7</v>
      </c>
      <c r="I193" s="29" t="s">
        <v>91</v>
      </c>
      <c r="J193" s="29">
        <v>200</v>
      </c>
      <c r="K193" s="37">
        <v>4685.3999999999996</v>
      </c>
      <c r="L193" s="38">
        <v>4466.8999999999996</v>
      </c>
      <c r="M193" s="36">
        <f t="shared" si="59"/>
        <v>0.95336577453365778</v>
      </c>
    </row>
    <row r="194" spans="1:13" s="30" customFormat="1" ht="34.5" x14ac:dyDescent="0.25">
      <c r="A194" s="52"/>
      <c r="B194" s="28" t="s">
        <v>189</v>
      </c>
      <c r="C194" s="29">
        <v>992</v>
      </c>
      <c r="D194" s="29" t="s">
        <v>24</v>
      </c>
      <c r="E194" s="29" t="s">
        <v>7</v>
      </c>
      <c r="F194" s="29">
        <v>16</v>
      </c>
      <c r="G194" s="29">
        <v>2</v>
      </c>
      <c r="H194" s="29" t="s">
        <v>7</v>
      </c>
      <c r="I194" s="29" t="s">
        <v>91</v>
      </c>
      <c r="J194" s="29">
        <v>800</v>
      </c>
      <c r="K194" s="37">
        <v>30</v>
      </c>
      <c r="L194" s="38">
        <v>0.02</v>
      </c>
      <c r="M194" s="36">
        <f t="shared" si="59"/>
        <v>6.6666666666666664E-4</v>
      </c>
    </row>
    <row r="195" spans="1:13" s="30" customFormat="1" ht="124.5" customHeight="1" x14ac:dyDescent="0.25">
      <c r="A195" s="52"/>
      <c r="B195" s="28" t="s">
        <v>209</v>
      </c>
      <c r="C195" s="29">
        <v>992</v>
      </c>
      <c r="D195" s="29" t="s">
        <v>24</v>
      </c>
      <c r="E195" s="29" t="s">
        <v>7</v>
      </c>
      <c r="F195" s="29">
        <v>16</v>
      </c>
      <c r="G195" s="29">
        <v>2</v>
      </c>
      <c r="H195" s="29" t="s">
        <v>7</v>
      </c>
      <c r="I195" s="29" t="s">
        <v>210</v>
      </c>
      <c r="J195" s="34" t="s">
        <v>230</v>
      </c>
      <c r="K195" s="37">
        <f>SUM(K196)</f>
        <v>17116.2</v>
      </c>
      <c r="L195" s="37">
        <f t="shared" ref="L195" si="87">SUM(L196)</f>
        <v>17116.2</v>
      </c>
      <c r="M195" s="36">
        <f t="shared" si="59"/>
        <v>1</v>
      </c>
    </row>
    <row r="196" spans="1:13" s="30" customFormat="1" ht="51.75" x14ac:dyDescent="0.25">
      <c r="A196" s="52"/>
      <c r="B196" s="28" t="s">
        <v>49</v>
      </c>
      <c r="C196" s="29">
        <v>992</v>
      </c>
      <c r="D196" s="29" t="s">
        <v>24</v>
      </c>
      <c r="E196" s="29" t="s">
        <v>7</v>
      </c>
      <c r="F196" s="29">
        <v>16</v>
      </c>
      <c r="G196" s="29">
        <v>2</v>
      </c>
      <c r="H196" s="29" t="s">
        <v>7</v>
      </c>
      <c r="I196" s="29" t="s">
        <v>210</v>
      </c>
      <c r="J196" s="29" t="s">
        <v>53</v>
      </c>
      <c r="K196" s="37">
        <v>17116.2</v>
      </c>
      <c r="L196" s="38">
        <v>17116.2</v>
      </c>
      <c r="M196" s="36">
        <f t="shared" si="59"/>
        <v>1</v>
      </c>
    </row>
    <row r="197" spans="1:13" s="30" customFormat="1" ht="69.75" customHeight="1" x14ac:dyDescent="0.25">
      <c r="A197" s="52"/>
      <c r="B197" s="28" t="s">
        <v>89</v>
      </c>
      <c r="C197" s="29">
        <v>992</v>
      </c>
      <c r="D197" s="29" t="s">
        <v>24</v>
      </c>
      <c r="E197" s="29" t="s">
        <v>7</v>
      </c>
      <c r="F197" s="29">
        <v>16</v>
      </c>
      <c r="G197" s="29">
        <v>3</v>
      </c>
      <c r="H197" s="29" t="s">
        <v>44</v>
      </c>
      <c r="I197" s="34" t="s">
        <v>230</v>
      </c>
      <c r="J197" s="34" t="s">
        <v>230</v>
      </c>
      <c r="K197" s="37">
        <f>SUM(K198)</f>
        <v>700</v>
      </c>
      <c r="L197" s="37">
        <f t="shared" ref="L197:L199" si="88">SUM(L198)</f>
        <v>700</v>
      </c>
      <c r="M197" s="36">
        <f t="shared" si="59"/>
        <v>1</v>
      </c>
    </row>
    <row r="198" spans="1:13" s="30" customFormat="1" ht="89.25" customHeight="1" x14ac:dyDescent="0.25">
      <c r="A198" s="52"/>
      <c r="B198" s="28" t="s">
        <v>88</v>
      </c>
      <c r="C198" s="29">
        <v>992</v>
      </c>
      <c r="D198" s="29" t="s">
        <v>24</v>
      </c>
      <c r="E198" s="29" t="s">
        <v>7</v>
      </c>
      <c r="F198" s="29">
        <v>16</v>
      </c>
      <c r="G198" s="29">
        <v>3</v>
      </c>
      <c r="H198" s="29" t="s">
        <v>7</v>
      </c>
      <c r="I198" s="34" t="s">
        <v>230</v>
      </c>
      <c r="J198" s="34" t="s">
        <v>230</v>
      </c>
      <c r="K198" s="37">
        <f>SUM(K199)</f>
        <v>700</v>
      </c>
      <c r="L198" s="37">
        <f t="shared" si="88"/>
        <v>700</v>
      </c>
      <c r="M198" s="36">
        <f t="shared" si="59"/>
        <v>1</v>
      </c>
    </row>
    <row r="199" spans="1:13" s="30" customFormat="1" ht="103.5" x14ac:dyDescent="0.25">
      <c r="A199" s="52"/>
      <c r="B199" s="28" t="s">
        <v>87</v>
      </c>
      <c r="C199" s="29">
        <v>992</v>
      </c>
      <c r="D199" s="29" t="s">
        <v>24</v>
      </c>
      <c r="E199" s="29" t="s">
        <v>7</v>
      </c>
      <c r="F199" s="29">
        <v>16</v>
      </c>
      <c r="G199" s="29">
        <v>3</v>
      </c>
      <c r="H199" s="29" t="s">
        <v>7</v>
      </c>
      <c r="I199" s="29">
        <v>23400</v>
      </c>
      <c r="J199" s="34" t="s">
        <v>230</v>
      </c>
      <c r="K199" s="37">
        <f>SUM(K200)</f>
        <v>700</v>
      </c>
      <c r="L199" s="37">
        <f t="shared" si="88"/>
        <v>700</v>
      </c>
      <c r="M199" s="36">
        <f t="shared" si="59"/>
        <v>1</v>
      </c>
    </row>
    <row r="200" spans="1:13" s="30" customFormat="1" ht="51.75" x14ac:dyDescent="0.25">
      <c r="A200" s="52"/>
      <c r="B200" s="28" t="s">
        <v>49</v>
      </c>
      <c r="C200" s="29">
        <v>992</v>
      </c>
      <c r="D200" s="29" t="s">
        <v>24</v>
      </c>
      <c r="E200" s="29" t="s">
        <v>7</v>
      </c>
      <c r="F200" s="29">
        <v>16</v>
      </c>
      <c r="G200" s="29">
        <v>3</v>
      </c>
      <c r="H200" s="29" t="s">
        <v>7</v>
      </c>
      <c r="I200" s="29">
        <v>23400</v>
      </c>
      <c r="J200" s="29">
        <v>200</v>
      </c>
      <c r="K200" s="37">
        <v>700</v>
      </c>
      <c r="L200" s="38">
        <v>700</v>
      </c>
      <c r="M200" s="36">
        <f t="shared" si="59"/>
        <v>1</v>
      </c>
    </row>
    <row r="201" spans="1:13" s="30" customFormat="1" x14ac:dyDescent="0.25">
      <c r="A201" s="52"/>
      <c r="B201" s="28" t="s">
        <v>37</v>
      </c>
      <c r="C201" s="29">
        <v>992</v>
      </c>
      <c r="D201" s="29">
        <v>10</v>
      </c>
      <c r="E201" s="34" t="s">
        <v>230</v>
      </c>
      <c r="F201" s="34" t="s">
        <v>230</v>
      </c>
      <c r="G201" s="34" t="s">
        <v>230</v>
      </c>
      <c r="H201" s="34" t="s">
        <v>230</v>
      </c>
      <c r="I201" s="34" t="s">
        <v>230</v>
      </c>
      <c r="J201" s="34" t="s">
        <v>230</v>
      </c>
      <c r="K201" s="37">
        <f>SUM(K202+K207)</f>
        <v>1584.9</v>
      </c>
      <c r="L201" s="37">
        <f t="shared" ref="L201" si="89">SUM(L202+L207)</f>
        <v>1580.1</v>
      </c>
      <c r="M201" s="36">
        <f t="shared" ref="M201:M231" si="90">L201/K201</f>
        <v>0.99697141775506326</v>
      </c>
    </row>
    <row r="202" spans="1:13" s="30" customFormat="1" x14ac:dyDescent="0.25">
      <c r="A202" s="52"/>
      <c r="B202" s="28" t="s">
        <v>38</v>
      </c>
      <c r="C202" s="29">
        <v>992</v>
      </c>
      <c r="D202" s="29">
        <v>10</v>
      </c>
      <c r="E202" s="29" t="s">
        <v>7</v>
      </c>
      <c r="F202" s="29" t="s">
        <v>44</v>
      </c>
      <c r="G202" s="29" t="s">
        <v>47</v>
      </c>
      <c r="H202" s="34" t="s">
        <v>230</v>
      </c>
      <c r="I202" s="34" t="s">
        <v>230</v>
      </c>
      <c r="J202" s="34" t="s">
        <v>230</v>
      </c>
      <c r="K202" s="37">
        <f>SUM(K203)</f>
        <v>835.9</v>
      </c>
      <c r="L202" s="37">
        <f t="shared" ref="L202:L205" si="91">SUM(L203)</f>
        <v>835.9</v>
      </c>
      <c r="M202" s="36">
        <f t="shared" si="90"/>
        <v>1</v>
      </c>
    </row>
    <row r="203" spans="1:13" s="30" customFormat="1" ht="69.75" customHeight="1" x14ac:dyDescent="0.25">
      <c r="A203" s="52"/>
      <c r="B203" s="28" t="s">
        <v>83</v>
      </c>
      <c r="C203" s="29">
        <v>992</v>
      </c>
      <c r="D203" s="29">
        <v>10</v>
      </c>
      <c r="E203" s="29" t="s">
        <v>7</v>
      </c>
      <c r="F203" s="29">
        <v>18</v>
      </c>
      <c r="G203" s="29">
        <v>0</v>
      </c>
      <c r="H203" s="29">
        <v>0</v>
      </c>
      <c r="I203" s="34" t="s">
        <v>230</v>
      </c>
      <c r="J203" s="34" t="s">
        <v>230</v>
      </c>
      <c r="K203" s="37">
        <f>SUM(K204)</f>
        <v>835.9</v>
      </c>
      <c r="L203" s="37">
        <f t="shared" si="91"/>
        <v>835.9</v>
      </c>
      <c r="M203" s="36">
        <f t="shared" si="90"/>
        <v>1</v>
      </c>
    </row>
    <row r="204" spans="1:13" s="30" customFormat="1" ht="71.25" customHeight="1" x14ac:dyDescent="0.25">
      <c r="A204" s="52"/>
      <c r="B204" s="28" t="s">
        <v>81</v>
      </c>
      <c r="C204" s="29">
        <v>992</v>
      </c>
      <c r="D204" s="29">
        <v>10</v>
      </c>
      <c r="E204" s="29" t="s">
        <v>7</v>
      </c>
      <c r="F204" s="29">
        <v>18</v>
      </c>
      <c r="G204" s="29">
        <v>0</v>
      </c>
      <c r="H204" s="29" t="s">
        <v>7</v>
      </c>
      <c r="I204" s="34" t="s">
        <v>230</v>
      </c>
      <c r="J204" s="34" t="s">
        <v>230</v>
      </c>
      <c r="K204" s="37">
        <f>SUM(K205)</f>
        <v>835.9</v>
      </c>
      <c r="L204" s="37">
        <f t="shared" si="91"/>
        <v>835.9</v>
      </c>
      <c r="M204" s="36">
        <f t="shared" si="90"/>
        <v>1</v>
      </c>
    </row>
    <row r="205" spans="1:13" s="30" customFormat="1" ht="54" customHeight="1" x14ac:dyDescent="0.25">
      <c r="A205" s="52"/>
      <c r="B205" s="28" t="s">
        <v>82</v>
      </c>
      <c r="C205" s="29">
        <v>992</v>
      </c>
      <c r="D205" s="29">
        <v>10</v>
      </c>
      <c r="E205" s="29" t="s">
        <v>7</v>
      </c>
      <c r="F205" s="29">
        <v>18</v>
      </c>
      <c r="G205" s="29">
        <v>0</v>
      </c>
      <c r="H205" s="29" t="s">
        <v>7</v>
      </c>
      <c r="I205" s="29">
        <v>41210</v>
      </c>
      <c r="J205" s="34" t="s">
        <v>230</v>
      </c>
      <c r="K205" s="37">
        <f>SUM(K206)</f>
        <v>835.9</v>
      </c>
      <c r="L205" s="37">
        <f t="shared" si="91"/>
        <v>835.9</v>
      </c>
      <c r="M205" s="36">
        <f t="shared" si="90"/>
        <v>1</v>
      </c>
    </row>
    <row r="206" spans="1:13" s="30" customFormat="1" ht="34.5" x14ac:dyDescent="0.25">
      <c r="A206" s="52"/>
      <c r="B206" s="28" t="s">
        <v>79</v>
      </c>
      <c r="C206" s="29">
        <v>992</v>
      </c>
      <c r="D206" s="29">
        <v>10</v>
      </c>
      <c r="E206" s="29" t="s">
        <v>7</v>
      </c>
      <c r="F206" s="29">
        <v>18</v>
      </c>
      <c r="G206" s="29">
        <v>0</v>
      </c>
      <c r="H206" s="29" t="s">
        <v>7</v>
      </c>
      <c r="I206" s="29">
        <v>41210</v>
      </c>
      <c r="J206" s="29">
        <v>300</v>
      </c>
      <c r="K206" s="37">
        <v>835.9</v>
      </c>
      <c r="L206" s="38">
        <v>835.9</v>
      </c>
      <c r="M206" s="36">
        <f t="shared" si="90"/>
        <v>1</v>
      </c>
    </row>
    <row r="207" spans="1:13" s="30" customFormat="1" ht="18.75" customHeight="1" x14ac:dyDescent="0.25">
      <c r="A207" s="52"/>
      <c r="B207" s="28" t="s">
        <v>39</v>
      </c>
      <c r="C207" s="29">
        <v>992</v>
      </c>
      <c r="D207" s="29">
        <v>10</v>
      </c>
      <c r="E207" s="29" t="s">
        <v>18</v>
      </c>
      <c r="F207" s="29" t="s">
        <v>44</v>
      </c>
      <c r="G207" s="29" t="s">
        <v>47</v>
      </c>
      <c r="H207" s="34" t="s">
        <v>230</v>
      </c>
      <c r="I207" s="34" t="s">
        <v>230</v>
      </c>
      <c r="J207" s="34" t="s">
        <v>230</v>
      </c>
      <c r="K207" s="37">
        <f>SUM(K208+K212+K216)</f>
        <v>749</v>
      </c>
      <c r="L207" s="37">
        <f t="shared" ref="L207" si="92">SUM(L208+L212+L216)</f>
        <v>744.2</v>
      </c>
      <c r="M207" s="36">
        <f t="shared" si="90"/>
        <v>0.9935914552736983</v>
      </c>
    </row>
    <row r="208" spans="1:13" s="30" customFormat="1" ht="88.5" customHeight="1" x14ac:dyDescent="0.25">
      <c r="A208" s="52"/>
      <c r="B208" s="28" t="s">
        <v>86</v>
      </c>
      <c r="C208" s="29">
        <v>992</v>
      </c>
      <c r="D208" s="29">
        <v>10</v>
      </c>
      <c r="E208" s="29" t="s">
        <v>18</v>
      </c>
      <c r="F208" s="29">
        <v>17</v>
      </c>
      <c r="G208" s="29">
        <v>0</v>
      </c>
      <c r="H208" s="29" t="s">
        <v>44</v>
      </c>
      <c r="I208" s="34" t="s">
        <v>230</v>
      </c>
      <c r="J208" s="34" t="s">
        <v>230</v>
      </c>
      <c r="K208" s="37">
        <f>K209</f>
        <v>89</v>
      </c>
      <c r="L208" s="37">
        <f t="shared" ref="L208:L209" si="93">L209</f>
        <v>89</v>
      </c>
      <c r="M208" s="36">
        <f t="shared" si="90"/>
        <v>1</v>
      </c>
    </row>
    <row r="209" spans="1:13" s="30" customFormat="1" ht="88.5" customHeight="1" x14ac:dyDescent="0.25">
      <c r="A209" s="52"/>
      <c r="B209" s="28" t="s">
        <v>85</v>
      </c>
      <c r="C209" s="29">
        <v>992</v>
      </c>
      <c r="D209" s="29">
        <v>10</v>
      </c>
      <c r="E209" s="29" t="s">
        <v>18</v>
      </c>
      <c r="F209" s="29">
        <v>17</v>
      </c>
      <c r="G209" s="29">
        <v>0</v>
      </c>
      <c r="H209" s="29" t="s">
        <v>9</v>
      </c>
      <c r="I209" s="34" t="s">
        <v>230</v>
      </c>
      <c r="J209" s="34" t="s">
        <v>230</v>
      </c>
      <c r="K209" s="37">
        <f>K210</f>
        <v>89</v>
      </c>
      <c r="L209" s="37">
        <f t="shared" si="93"/>
        <v>89</v>
      </c>
      <c r="M209" s="36">
        <f t="shared" si="90"/>
        <v>1</v>
      </c>
    </row>
    <row r="210" spans="1:13" s="30" customFormat="1" ht="88.5" customHeight="1" x14ac:dyDescent="0.25">
      <c r="A210" s="52"/>
      <c r="B210" s="28" t="s">
        <v>84</v>
      </c>
      <c r="C210" s="29">
        <v>992</v>
      </c>
      <c r="D210" s="29">
        <v>10</v>
      </c>
      <c r="E210" s="29" t="s">
        <v>18</v>
      </c>
      <c r="F210" s="29">
        <v>17</v>
      </c>
      <c r="G210" s="29">
        <v>0</v>
      </c>
      <c r="H210" s="29" t="s">
        <v>9</v>
      </c>
      <c r="I210" s="29">
        <v>23410</v>
      </c>
      <c r="J210" s="34" t="s">
        <v>230</v>
      </c>
      <c r="K210" s="37">
        <f>SUM(K211)</f>
        <v>89</v>
      </c>
      <c r="L210" s="37">
        <f t="shared" ref="L210" si="94">SUM(L211)</f>
        <v>89</v>
      </c>
      <c r="M210" s="36">
        <f t="shared" si="90"/>
        <v>1</v>
      </c>
    </row>
    <row r="211" spans="1:13" s="30" customFormat="1" ht="33.75" customHeight="1" x14ac:dyDescent="0.25">
      <c r="A211" s="52"/>
      <c r="B211" s="28" t="s">
        <v>79</v>
      </c>
      <c r="C211" s="29">
        <v>992</v>
      </c>
      <c r="D211" s="29">
        <v>10</v>
      </c>
      <c r="E211" s="29" t="s">
        <v>18</v>
      </c>
      <c r="F211" s="29">
        <v>17</v>
      </c>
      <c r="G211" s="29">
        <v>0</v>
      </c>
      <c r="H211" s="29" t="s">
        <v>9</v>
      </c>
      <c r="I211" s="29">
        <v>23410</v>
      </c>
      <c r="J211" s="29">
        <v>300</v>
      </c>
      <c r="K211" s="37">
        <v>89</v>
      </c>
      <c r="L211" s="37">
        <v>89</v>
      </c>
      <c r="M211" s="36">
        <f t="shared" si="90"/>
        <v>1</v>
      </c>
    </row>
    <row r="212" spans="1:13" s="30" customFormat="1" ht="69" customHeight="1" x14ac:dyDescent="0.25">
      <c r="A212" s="52"/>
      <c r="B212" s="28" t="s">
        <v>190</v>
      </c>
      <c r="C212" s="29">
        <v>992</v>
      </c>
      <c r="D212" s="29">
        <v>10</v>
      </c>
      <c r="E212" s="29" t="s">
        <v>18</v>
      </c>
      <c r="F212" s="29">
        <v>18</v>
      </c>
      <c r="G212" s="29">
        <v>0</v>
      </c>
      <c r="H212" s="34" t="s">
        <v>230</v>
      </c>
      <c r="I212" s="34" t="s">
        <v>230</v>
      </c>
      <c r="J212" s="34" t="s">
        <v>230</v>
      </c>
      <c r="K212" s="37">
        <f>SUM(K213)</f>
        <v>345</v>
      </c>
      <c r="L212" s="37">
        <f t="shared" ref="L212:L214" si="95">SUM(L213)</f>
        <v>340.2</v>
      </c>
      <c r="M212" s="36">
        <f t="shared" si="90"/>
        <v>0.98608695652173906</v>
      </c>
    </row>
    <row r="213" spans="1:13" s="30" customFormat="1" ht="69" customHeight="1" x14ac:dyDescent="0.25">
      <c r="A213" s="52"/>
      <c r="B213" s="28" t="s">
        <v>81</v>
      </c>
      <c r="C213" s="29">
        <v>992</v>
      </c>
      <c r="D213" s="29">
        <v>10</v>
      </c>
      <c r="E213" s="29" t="s">
        <v>18</v>
      </c>
      <c r="F213" s="29">
        <v>18</v>
      </c>
      <c r="G213" s="29">
        <v>0</v>
      </c>
      <c r="H213" s="29" t="s">
        <v>9</v>
      </c>
      <c r="I213" s="34" t="s">
        <v>230</v>
      </c>
      <c r="J213" s="34" t="s">
        <v>230</v>
      </c>
      <c r="K213" s="37">
        <f>SUM(K214)</f>
        <v>345</v>
      </c>
      <c r="L213" s="37">
        <f t="shared" si="95"/>
        <v>340.2</v>
      </c>
      <c r="M213" s="36">
        <f t="shared" si="90"/>
        <v>0.98608695652173906</v>
      </c>
    </row>
    <row r="214" spans="1:13" s="30" customFormat="1" ht="86.25" x14ac:dyDescent="0.25">
      <c r="A214" s="52"/>
      <c r="B214" s="28" t="s">
        <v>80</v>
      </c>
      <c r="C214" s="29">
        <v>992</v>
      </c>
      <c r="D214" s="29">
        <v>10</v>
      </c>
      <c r="E214" s="29" t="s">
        <v>18</v>
      </c>
      <c r="F214" s="29">
        <v>18</v>
      </c>
      <c r="G214" s="29">
        <v>0</v>
      </c>
      <c r="H214" s="29" t="s">
        <v>9</v>
      </c>
      <c r="I214" s="29">
        <v>23420</v>
      </c>
      <c r="J214" s="34" t="s">
        <v>230</v>
      </c>
      <c r="K214" s="37">
        <f>SUM(K215)</f>
        <v>345</v>
      </c>
      <c r="L214" s="37">
        <f t="shared" si="95"/>
        <v>340.2</v>
      </c>
      <c r="M214" s="36">
        <f t="shared" si="90"/>
        <v>0.98608695652173906</v>
      </c>
    </row>
    <row r="215" spans="1:13" s="30" customFormat="1" ht="17.25" customHeight="1" x14ac:dyDescent="0.25">
      <c r="A215" s="52"/>
      <c r="B215" s="28" t="s">
        <v>79</v>
      </c>
      <c r="C215" s="29">
        <v>992</v>
      </c>
      <c r="D215" s="29">
        <v>10</v>
      </c>
      <c r="E215" s="29" t="s">
        <v>18</v>
      </c>
      <c r="F215" s="29">
        <v>18</v>
      </c>
      <c r="G215" s="29">
        <v>0</v>
      </c>
      <c r="H215" s="29" t="s">
        <v>9</v>
      </c>
      <c r="I215" s="29">
        <v>23420</v>
      </c>
      <c r="J215" s="29">
        <v>300</v>
      </c>
      <c r="K215" s="37">
        <v>345</v>
      </c>
      <c r="L215" s="38">
        <v>340.2</v>
      </c>
      <c r="M215" s="36">
        <f t="shared" si="90"/>
        <v>0.98608695652173906</v>
      </c>
    </row>
    <row r="216" spans="1:13" s="30" customFormat="1" ht="34.5" x14ac:dyDescent="0.25">
      <c r="A216" s="52"/>
      <c r="B216" s="28" t="s">
        <v>57</v>
      </c>
      <c r="C216" s="29">
        <v>992</v>
      </c>
      <c r="D216" s="29" t="s">
        <v>21</v>
      </c>
      <c r="E216" s="29" t="s">
        <v>18</v>
      </c>
      <c r="F216" s="29" t="s">
        <v>55</v>
      </c>
      <c r="G216" s="29" t="s">
        <v>54</v>
      </c>
      <c r="H216" s="29" t="s">
        <v>44</v>
      </c>
      <c r="I216" s="34" t="s">
        <v>230</v>
      </c>
      <c r="J216" s="34" t="s">
        <v>230</v>
      </c>
      <c r="K216" s="37">
        <f>SUM(K218)</f>
        <v>315</v>
      </c>
      <c r="L216" s="37">
        <f t="shared" ref="L216" si="96">SUM(L218)</f>
        <v>315</v>
      </c>
      <c r="M216" s="36">
        <f t="shared" si="90"/>
        <v>1</v>
      </c>
    </row>
    <row r="217" spans="1:13" s="30" customFormat="1" x14ac:dyDescent="0.25">
      <c r="A217" s="52"/>
      <c r="B217" s="28" t="s">
        <v>15</v>
      </c>
      <c r="C217" s="29" t="s">
        <v>168</v>
      </c>
      <c r="D217" s="29" t="s">
        <v>21</v>
      </c>
      <c r="E217" s="29" t="s">
        <v>18</v>
      </c>
      <c r="F217" s="29" t="s">
        <v>55</v>
      </c>
      <c r="G217" s="29" t="s">
        <v>54</v>
      </c>
      <c r="H217" s="29" t="s">
        <v>44</v>
      </c>
      <c r="I217" s="34" t="s">
        <v>230</v>
      </c>
      <c r="J217" s="34" t="s">
        <v>230</v>
      </c>
      <c r="K217" s="37">
        <f>SUM(K219)</f>
        <v>315</v>
      </c>
      <c r="L217" s="37">
        <f t="shared" ref="L217" si="97">SUM(L219)</f>
        <v>315</v>
      </c>
      <c r="M217" s="36">
        <f t="shared" si="90"/>
        <v>1</v>
      </c>
    </row>
    <row r="218" spans="1:13" s="30" customFormat="1" ht="34.5" x14ac:dyDescent="0.25">
      <c r="A218" s="52"/>
      <c r="B218" s="28" t="s">
        <v>56</v>
      </c>
      <c r="C218" s="29">
        <v>992</v>
      </c>
      <c r="D218" s="29" t="s">
        <v>21</v>
      </c>
      <c r="E218" s="29" t="s">
        <v>18</v>
      </c>
      <c r="F218" s="29" t="s">
        <v>55</v>
      </c>
      <c r="G218" s="29" t="s">
        <v>54</v>
      </c>
      <c r="H218" s="29" t="s">
        <v>44</v>
      </c>
      <c r="I218" s="29" t="s">
        <v>206</v>
      </c>
      <c r="J218" s="34" t="s">
        <v>230</v>
      </c>
      <c r="K218" s="37">
        <f>SUM(K219)</f>
        <v>315</v>
      </c>
      <c r="L218" s="37">
        <f t="shared" ref="L218" si="98">SUM(L219)</f>
        <v>315</v>
      </c>
      <c r="M218" s="36">
        <f t="shared" si="90"/>
        <v>1</v>
      </c>
    </row>
    <row r="219" spans="1:13" s="30" customFormat="1" ht="20.25" customHeight="1" x14ac:dyDescent="0.25">
      <c r="A219" s="52"/>
      <c r="B219" s="28" t="s">
        <v>79</v>
      </c>
      <c r="C219" s="29">
        <v>992</v>
      </c>
      <c r="D219" s="29" t="s">
        <v>21</v>
      </c>
      <c r="E219" s="29" t="s">
        <v>18</v>
      </c>
      <c r="F219" s="29" t="s">
        <v>55</v>
      </c>
      <c r="G219" s="29" t="s">
        <v>54</v>
      </c>
      <c r="H219" s="29" t="s">
        <v>44</v>
      </c>
      <c r="I219" s="29" t="s">
        <v>206</v>
      </c>
      <c r="J219" s="29" t="s">
        <v>205</v>
      </c>
      <c r="K219" s="37">
        <v>315</v>
      </c>
      <c r="L219" s="37">
        <v>315</v>
      </c>
      <c r="M219" s="36">
        <f t="shared" si="90"/>
        <v>1</v>
      </c>
    </row>
    <row r="220" spans="1:13" s="30" customFormat="1" x14ac:dyDescent="0.25">
      <c r="A220" s="52"/>
      <c r="B220" s="28" t="s">
        <v>40</v>
      </c>
      <c r="C220" s="29">
        <v>992</v>
      </c>
      <c r="D220" s="29">
        <v>11</v>
      </c>
      <c r="E220" s="34" t="s">
        <v>230</v>
      </c>
      <c r="F220" s="34" t="s">
        <v>230</v>
      </c>
      <c r="G220" s="34" t="s">
        <v>230</v>
      </c>
      <c r="H220" s="34" t="s">
        <v>230</v>
      </c>
      <c r="I220" s="34" t="s">
        <v>230</v>
      </c>
      <c r="J220" s="34" t="s">
        <v>230</v>
      </c>
      <c r="K220" s="37">
        <f>K221</f>
        <v>1667.9</v>
      </c>
      <c r="L220" s="37">
        <f t="shared" ref="L220" si="99">L221</f>
        <v>1659.8000000000002</v>
      </c>
      <c r="M220" s="36">
        <f t="shared" si="90"/>
        <v>0.99514359374063199</v>
      </c>
    </row>
    <row r="221" spans="1:13" s="30" customFormat="1" ht="86.25" customHeight="1" x14ac:dyDescent="0.25">
      <c r="A221" s="52"/>
      <c r="B221" s="28" t="s">
        <v>191</v>
      </c>
      <c r="C221" s="29">
        <v>992</v>
      </c>
      <c r="D221" s="29">
        <v>11</v>
      </c>
      <c r="E221" s="29" t="s">
        <v>7</v>
      </c>
      <c r="F221" s="29">
        <v>15</v>
      </c>
      <c r="G221" s="29" t="s">
        <v>47</v>
      </c>
      <c r="H221" s="34" t="s">
        <v>230</v>
      </c>
      <c r="I221" s="34" t="s">
        <v>230</v>
      </c>
      <c r="J221" s="34" t="s">
        <v>230</v>
      </c>
      <c r="K221" s="37">
        <f>SUM(K225+K226)</f>
        <v>1667.9</v>
      </c>
      <c r="L221" s="37">
        <f>SUM(L225+L226)</f>
        <v>1659.8000000000002</v>
      </c>
      <c r="M221" s="37">
        <f>SUM(M225+M226)</f>
        <v>1.9362204724409451</v>
      </c>
    </row>
    <row r="222" spans="1:13" s="30" customFormat="1" ht="72" customHeight="1" x14ac:dyDescent="0.25">
      <c r="A222" s="52"/>
      <c r="B222" s="28" t="s">
        <v>192</v>
      </c>
      <c r="C222" s="29">
        <v>992</v>
      </c>
      <c r="D222" s="29">
        <v>11</v>
      </c>
      <c r="E222" s="29" t="s">
        <v>7</v>
      </c>
      <c r="F222" s="29">
        <v>15</v>
      </c>
      <c r="G222" s="29" t="s">
        <v>104</v>
      </c>
      <c r="H222" s="29" t="s">
        <v>44</v>
      </c>
      <c r="I222" s="34" t="s">
        <v>230</v>
      </c>
      <c r="J222" s="34" t="s">
        <v>230</v>
      </c>
      <c r="K222" s="37">
        <f>SUM(K223)</f>
        <v>1667.9</v>
      </c>
      <c r="L222" s="37">
        <f t="shared" ref="L222:L223" si="100">SUM(L223)</f>
        <v>1659.8000000000002</v>
      </c>
      <c r="M222" s="36">
        <f t="shared" si="90"/>
        <v>0.99514359374063199</v>
      </c>
    </row>
    <row r="223" spans="1:13" s="30" customFormat="1" ht="69.75" customHeight="1" x14ac:dyDescent="0.25">
      <c r="A223" s="52"/>
      <c r="B223" s="28" t="s">
        <v>105</v>
      </c>
      <c r="C223" s="29">
        <v>992</v>
      </c>
      <c r="D223" s="29">
        <v>11</v>
      </c>
      <c r="E223" s="29" t="s">
        <v>7</v>
      </c>
      <c r="F223" s="29">
        <v>15</v>
      </c>
      <c r="G223" s="29" t="s">
        <v>104</v>
      </c>
      <c r="H223" s="29" t="s">
        <v>7</v>
      </c>
      <c r="I223" s="34" t="s">
        <v>230</v>
      </c>
      <c r="J223" s="34" t="s">
        <v>230</v>
      </c>
      <c r="K223" s="37">
        <f>SUM(K224)</f>
        <v>1667.9</v>
      </c>
      <c r="L223" s="37">
        <f t="shared" si="100"/>
        <v>1659.8000000000002</v>
      </c>
      <c r="M223" s="36">
        <f t="shared" si="90"/>
        <v>0.99514359374063199</v>
      </c>
    </row>
    <row r="224" spans="1:13" s="30" customFormat="1" ht="54.75" customHeight="1" x14ac:dyDescent="0.25">
      <c r="A224" s="52"/>
      <c r="B224" s="28" t="s">
        <v>93</v>
      </c>
      <c r="C224" s="29">
        <v>992</v>
      </c>
      <c r="D224" s="29">
        <v>11</v>
      </c>
      <c r="E224" s="29" t="s">
        <v>7</v>
      </c>
      <c r="F224" s="29">
        <v>15</v>
      </c>
      <c r="G224" s="29">
        <v>1</v>
      </c>
      <c r="H224" s="29" t="s">
        <v>7</v>
      </c>
      <c r="I224" s="29" t="s">
        <v>91</v>
      </c>
      <c r="J224" s="34" t="s">
        <v>230</v>
      </c>
      <c r="K224" s="37">
        <f>SUM(K225:K226)</f>
        <v>1667.9</v>
      </c>
      <c r="L224" s="37">
        <f>SUM(L225:L226)</f>
        <v>1659.8000000000002</v>
      </c>
      <c r="M224" s="36">
        <f t="shared" si="90"/>
        <v>0.99514359374063199</v>
      </c>
    </row>
    <row r="225" spans="1:13" s="30" customFormat="1" ht="141" customHeight="1" x14ac:dyDescent="0.25">
      <c r="A225" s="52"/>
      <c r="B225" s="28" t="s">
        <v>103</v>
      </c>
      <c r="C225" s="29">
        <v>992</v>
      </c>
      <c r="D225" s="29">
        <v>11</v>
      </c>
      <c r="E225" s="29" t="s">
        <v>7</v>
      </c>
      <c r="F225" s="29">
        <v>15</v>
      </c>
      <c r="G225" s="29">
        <v>1</v>
      </c>
      <c r="H225" s="29" t="s">
        <v>7</v>
      </c>
      <c r="I225" s="29" t="s">
        <v>91</v>
      </c>
      <c r="J225" s="29">
        <v>100</v>
      </c>
      <c r="K225" s="37">
        <v>1540.9</v>
      </c>
      <c r="L225" s="37">
        <v>1540.9</v>
      </c>
      <c r="M225" s="36">
        <f t="shared" si="90"/>
        <v>1</v>
      </c>
    </row>
    <row r="226" spans="1:13" s="30" customFormat="1" ht="51.75" x14ac:dyDescent="0.25">
      <c r="A226" s="52"/>
      <c r="B226" s="28" t="s">
        <v>49</v>
      </c>
      <c r="C226" s="29">
        <v>992</v>
      </c>
      <c r="D226" s="29">
        <v>11</v>
      </c>
      <c r="E226" s="29" t="s">
        <v>7</v>
      </c>
      <c r="F226" s="29">
        <v>15</v>
      </c>
      <c r="G226" s="29">
        <v>1</v>
      </c>
      <c r="H226" s="29" t="s">
        <v>7</v>
      </c>
      <c r="I226" s="29" t="s">
        <v>91</v>
      </c>
      <c r="J226" s="29">
        <v>200</v>
      </c>
      <c r="K226" s="37">
        <v>127</v>
      </c>
      <c r="L226" s="38">
        <v>118.9</v>
      </c>
      <c r="M226" s="36">
        <f t="shared" si="90"/>
        <v>0.93622047244094497</v>
      </c>
    </row>
    <row r="227" spans="1:13" s="30" customFormat="1" ht="34.5" customHeight="1" x14ac:dyDescent="0.25">
      <c r="A227" s="52"/>
      <c r="B227" s="28" t="s">
        <v>41</v>
      </c>
      <c r="C227" s="29">
        <v>992</v>
      </c>
      <c r="D227" s="29" t="s">
        <v>42</v>
      </c>
      <c r="E227" s="29" t="s">
        <v>7</v>
      </c>
      <c r="F227" s="29" t="s">
        <v>44</v>
      </c>
      <c r="G227" s="29" t="s">
        <v>47</v>
      </c>
      <c r="H227" s="34" t="s">
        <v>230</v>
      </c>
      <c r="I227" s="34" t="s">
        <v>230</v>
      </c>
      <c r="J227" s="34" t="s">
        <v>230</v>
      </c>
      <c r="K227" s="37">
        <f>SUM(K228)</f>
        <v>6</v>
      </c>
      <c r="L227" s="37">
        <f t="shared" ref="L227" si="101">SUM(L228)</f>
        <v>6</v>
      </c>
      <c r="M227" s="36">
        <f t="shared" si="90"/>
        <v>1</v>
      </c>
    </row>
    <row r="228" spans="1:13" s="30" customFormat="1" ht="68.25" customHeight="1" x14ac:dyDescent="0.25">
      <c r="A228" s="52"/>
      <c r="B228" s="28" t="s">
        <v>78</v>
      </c>
      <c r="C228" s="29">
        <v>992</v>
      </c>
      <c r="D228" s="29" t="s">
        <v>42</v>
      </c>
      <c r="E228" s="29" t="s">
        <v>7</v>
      </c>
      <c r="F228" s="29">
        <v>19</v>
      </c>
      <c r="G228" s="29" t="s">
        <v>47</v>
      </c>
      <c r="H228" s="29" t="s">
        <v>44</v>
      </c>
      <c r="I228" s="34" t="s">
        <v>230</v>
      </c>
      <c r="J228" s="34" t="s">
        <v>230</v>
      </c>
      <c r="K228" s="37">
        <f>SUM(K230)</f>
        <v>6</v>
      </c>
      <c r="L228" s="37">
        <f t="shared" ref="L228" si="102">SUM(L230)</f>
        <v>6</v>
      </c>
      <c r="M228" s="36">
        <f t="shared" si="90"/>
        <v>1</v>
      </c>
    </row>
    <row r="229" spans="1:13" s="30" customFormat="1" ht="36.75" customHeight="1" x14ac:dyDescent="0.25">
      <c r="A229" s="52"/>
      <c r="B229" s="28" t="s">
        <v>193</v>
      </c>
      <c r="C229" s="29" t="s">
        <v>168</v>
      </c>
      <c r="D229" s="29" t="s">
        <v>42</v>
      </c>
      <c r="E229" s="29" t="s">
        <v>7</v>
      </c>
      <c r="F229" s="29" t="s">
        <v>75</v>
      </c>
      <c r="G229" s="29" t="s">
        <v>47</v>
      </c>
      <c r="H229" s="29" t="s">
        <v>7</v>
      </c>
      <c r="I229" s="34" t="s">
        <v>230</v>
      </c>
      <c r="J229" s="34" t="s">
        <v>230</v>
      </c>
      <c r="K229" s="37">
        <f>SUM(K231)</f>
        <v>6</v>
      </c>
      <c r="L229" s="37">
        <f t="shared" ref="L229" si="103">SUM(L231)</f>
        <v>6</v>
      </c>
      <c r="M229" s="36">
        <f t="shared" si="90"/>
        <v>1</v>
      </c>
    </row>
    <row r="230" spans="1:13" s="30" customFormat="1" ht="37.5" customHeight="1" x14ac:dyDescent="0.25">
      <c r="A230" s="52"/>
      <c r="B230" s="28" t="s">
        <v>77</v>
      </c>
      <c r="C230" s="29">
        <v>992</v>
      </c>
      <c r="D230" s="29" t="s">
        <v>42</v>
      </c>
      <c r="E230" s="29" t="s">
        <v>7</v>
      </c>
      <c r="F230" s="29">
        <v>19</v>
      </c>
      <c r="G230" s="29" t="s">
        <v>47</v>
      </c>
      <c r="H230" s="29" t="s">
        <v>7</v>
      </c>
      <c r="I230" s="29" t="s">
        <v>74</v>
      </c>
      <c r="J230" s="34" t="s">
        <v>230</v>
      </c>
      <c r="K230" s="37">
        <f>SUM(K231)</f>
        <v>6</v>
      </c>
      <c r="L230" s="37">
        <f t="shared" ref="L230" si="104">SUM(L231)</f>
        <v>6</v>
      </c>
      <c r="M230" s="36">
        <f t="shared" si="90"/>
        <v>1</v>
      </c>
    </row>
    <row r="231" spans="1:13" s="30" customFormat="1" ht="39" customHeight="1" x14ac:dyDescent="0.25">
      <c r="A231" s="53"/>
      <c r="B231" s="28" t="s">
        <v>76</v>
      </c>
      <c r="C231" s="29">
        <v>992</v>
      </c>
      <c r="D231" s="29" t="s">
        <v>42</v>
      </c>
      <c r="E231" s="29" t="s">
        <v>7</v>
      </c>
      <c r="F231" s="29">
        <v>19</v>
      </c>
      <c r="G231" s="29" t="s">
        <v>47</v>
      </c>
      <c r="H231" s="29" t="s">
        <v>7</v>
      </c>
      <c r="I231" s="29" t="s">
        <v>74</v>
      </c>
      <c r="J231" s="29" t="s">
        <v>73</v>
      </c>
      <c r="K231" s="37">
        <v>6</v>
      </c>
      <c r="L231" s="37">
        <v>6</v>
      </c>
      <c r="M231" s="36">
        <f t="shared" si="90"/>
        <v>1</v>
      </c>
    </row>
    <row r="232" spans="1:13" ht="11.25" customHeight="1" x14ac:dyDescent="0.3">
      <c r="A232" s="22"/>
      <c r="B232" s="7"/>
      <c r="C232" s="10"/>
      <c r="D232" s="11"/>
      <c r="E232" s="11"/>
      <c r="F232" s="11"/>
      <c r="G232" s="11"/>
      <c r="H232" s="12"/>
      <c r="I232" s="15"/>
      <c r="J232" s="15"/>
      <c r="K232" s="16"/>
    </row>
    <row r="233" spans="1:13" ht="3" customHeight="1" x14ac:dyDescent="0.3">
      <c r="A233" s="22"/>
      <c r="B233" s="7"/>
      <c r="C233" s="10"/>
      <c r="D233" s="11"/>
      <c r="E233" s="11"/>
      <c r="F233" s="11"/>
      <c r="G233" s="11"/>
      <c r="H233" s="11"/>
      <c r="I233" s="11"/>
      <c r="J233" s="11"/>
      <c r="K233" s="16"/>
      <c r="L233" s="16"/>
    </row>
    <row r="234" spans="1:13" ht="18.75" hidden="1" customHeight="1" x14ac:dyDescent="0.3">
      <c r="A234" s="60" t="s">
        <v>225</v>
      </c>
      <c r="B234" s="60"/>
      <c r="C234" s="60"/>
      <c r="D234" s="60"/>
      <c r="E234" s="60"/>
      <c r="F234" s="61"/>
      <c r="G234"/>
      <c r="H234"/>
      <c r="I234" s="11"/>
      <c r="J234" s="11"/>
      <c r="K234" s="13"/>
    </row>
    <row r="235" spans="1:13" ht="47.25" customHeight="1" x14ac:dyDescent="0.3">
      <c r="A235" s="60"/>
      <c r="B235" s="60"/>
      <c r="C235" s="60"/>
      <c r="D235" s="60"/>
      <c r="E235" s="60"/>
      <c r="F235" s="61"/>
      <c r="G235" s="54"/>
      <c r="H235" s="54"/>
      <c r="I235" s="11"/>
      <c r="J235" s="11"/>
      <c r="K235" s="44" t="s">
        <v>226</v>
      </c>
      <c r="L235" s="44"/>
      <c r="M235" s="44"/>
    </row>
    <row r="236" spans="1:13" ht="18.75" customHeight="1" x14ac:dyDescent="0.3">
      <c r="A236" s="39"/>
      <c r="B236" s="39"/>
      <c r="C236" s="11"/>
      <c r="D236" s="11"/>
      <c r="E236" s="11"/>
      <c r="F236" s="11"/>
      <c r="G236" s="11"/>
      <c r="H236" s="11"/>
      <c r="I236" s="11"/>
      <c r="J236" s="11"/>
      <c r="K236" s="13"/>
    </row>
    <row r="237" spans="1:13" ht="18.75" customHeight="1" x14ac:dyDescent="0.3">
      <c r="A237" s="39"/>
      <c r="B237" s="39"/>
      <c r="D237" s="23"/>
      <c r="E237" s="23"/>
      <c r="F237" s="23"/>
      <c r="G237" s="23"/>
      <c r="H237" s="23"/>
      <c r="I237" s="23"/>
      <c r="J237" s="23"/>
      <c r="K237" s="23"/>
    </row>
  </sheetData>
  <autoFilter ref="A15:O231"/>
  <mergeCells count="25">
    <mergeCell ref="A10:M10"/>
    <mergeCell ref="A24:A231"/>
    <mergeCell ref="G235:H235"/>
    <mergeCell ref="C13:C14"/>
    <mergeCell ref="D13:J13"/>
    <mergeCell ref="K13:K14"/>
    <mergeCell ref="L13:L14"/>
    <mergeCell ref="M13:M14"/>
    <mergeCell ref="A234:F235"/>
    <mergeCell ref="A236:B236"/>
    <mergeCell ref="A237:B237"/>
    <mergeCell ref="K1:M1"/>
    <mergeCell ref="K2:M2"/>
    <mergeCell ref="K3:M3"/>
    <mergeCell ref="K6:M6"/>
    <mergeCell ref="K7:M7"/>
    <mergeCell ref="K4:M4"/>
    <mergeCell ref="K5:M5"/>
    <mergeCell ref="L12:M12"/>
    <mergeCell ref="K235:M235"/>
    <mergeCell ref="A17:A23"/>
    <mergeCell ref="I9:K9"/>
    <mergeCell ref="A11:M11"/>
    <mergeCell ref="A13:A14"/>
    <mergeCell ref="B13:B14"/>
  </mergeCells>
  <pageMargins left="0.78740157480314965" right="0.78740157480314965" top="1.1811023622047245" bottom="0.39370078740157483" header="0.31496062992125984" footer="0.31496062992125984"/>
  <pageSetup paperSize="9" fitToHeight="8" orientation="landscape" r:id="rId1"/>
  <headerFooter differentFirst="1">
    <oddHeader>&amp;C&amp;P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П-5 Ведомственная структура (2</vt:lpstr>
      <vt:lpstr>Лист1</vt:lpstr>
      <vt:lpstr>Лист2</vt:lpstr>
      <vt:lpstr>Лист3</vt:lpstr>
      <vt:lpstr>'П-5 Ведомственная структура (2'!Заголовки_для_печати</vt:lpstr>
      <vt:lpstr>'П-5 Ведомственная структура (2'!Область_печати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2025-06-30T13:06:33Z</dcterms:modified>
</cp:coreProperties>
</file>