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985" yWindow="-45" windowWidth="13050" windowHeight="11220" tabRatio="859"/>
  </bookViews>
  <sheets>
    <sheet name="П-4 По целевым статьям" sheetId="8" r:id="rId1"/>
    <sheet name="Лист1" sheetId="1" r:id="rId2"/>
    <sheet name="Лист2" sheetId="2" r:id="rId3"/>
    <sheet name="Лист3" sheetId="3" r:id="rId4"/>
  </sheets>
  <definedNames>
    <definedName name="_xlnm._FilterDatabase" localSheetId="0" hidden="1">'П-4 По целевым статьям'!$A$17:$J$192</definedName>
    <definedName name="_xlnm.Print_Titles" localSheetId="0">'П-4 По целевым статьям'!$17:$17</definedName>
  </definedNames>
  <calcPr calcId="144525"/>
</workbook>
</file>

<file path=xl/calcChain.xml><?xml version="1.0" encoding="utf-8"?>
<calcChain xmlns="http://schemas.openxmlformats.org/spreadsheetml/2006/main">
  <c r="I162" i="8" l="1"/>
  <c r="H162" i="8"/>
  <c r="J162" i="8" l="1"/>
  <c r="I158" i="8"/>
  <c r="I157" i="8" s="1"/>
  <c r="J163" i="8"/>
  <c r="J76" i="8"/>
  <c r="J159" i="8"/>
  <c r="I56" i="8"/>
  <c r="I147" i="8"/>
  <c r="I146" i="8" s="1"/>
  <c r="I143" i="8"/>
  <c r="I142" i="8" s="1"/>
  <c r="I124" i="8"/>
  <c r="H124" i="8"/>
  <c r="I114" i="8"/>
  <c r="I113" i="8" s="1"/>
  <c r="J192" i="8"/>
  <c r="J188" i="8"/>
  <c r="J184" i="8"/>
  <c r="J181" i="8"/>
  <c r="J180" i="8"/>
  <c r="J177" i="8"/>
  <c r="J174" i="8"/>
  <c r="J172" i="8"/>
  <c r="J170" i="8"/>
  <c r="J167" i="8"/>
  <c r="J166" i="8"/>
  <c r="J161" i="8"/>
  <c r="J160" i="8"/>
  <c r="J156" i="8"/>
  <c r="J152" i="8"/>
  <c r="J148" i="8"/>
  <c r="J144" i="8"/>
  <c r="J141" i="8"/>
  <c r="J137" i="8"/>
  <c r="J133" i="8"/>
  <c r="J129" i="8"/>
  <c r="J127" i="8"/>
  <c r="J126" i="8"/>
  <c r="J125" i="8"/>
  <c r="J121" i="8"/>
  <c r="J120" i="8"/>
  <c r="J115" i="8"/>
  <c r="J110" i="8"/>
  <c r="J109" i="8"/>
  <c r="J104" i="8"/>
  <c r="J102" i="8"/>
  <c r="J100" i="8"/>
  <c r="J98" i="8"/>
  <c r="J96" i="8"/>
  <c r="J94" i="8"/>
  <c r="J90" i="8"/>
  <c r="J86" i="8"/>
  <c r="J82" i="8"/>
  <c r="J80" i="8"/>
  <c r="J74" i="8"/>
  <c r="J70" i="8"/>
  <c r="J66" i="8"/>
  <c r="J63" i="8"/>
  <c r="J61" i="8"/>
  <c r="J59" i="8"/>
  <c r="J57" i="8"/>
  <c r="J55" i="8"/>
  <c r="J53" i="8"/>
  <c r="J49" i="8"/>
  <c r="J45" i="8"/>
  <c r="J43" i="8"/>
  <c r="J39" i="8"/>
  <c r="J35" i="8"/>
  <c r="J31" i="8"/>
  <c r="J30" i="8"/>
  <c r="J29" i="8"/>
  <c r="J24" i="8"/>
  <c r="J23" i="8"/>
  <c r="I183" i="8"/>
  <c r="I182" i="8" s="1"/>
  <c r="I187" i="8"/>
  <c r="I186" i="8" s="1"/>
  <c r="I191" i="8"/>
  <c r="I179" i="8"/>
  <c r="I178" i="8" s="1"/>
  <c r="I173" i="8"/>
  <c r="I171" i="8"/>
  <c r="I169" i="8"/>
  <c r="I165" i="8"/>
  <c r="I164" i="8" s="1"/>
  <c r="I151" i="8"/>
  <c r="I149" i="8" s="1"/>
  <c r="I140" i="8"/>
  <c r="I139" i="8" s="1"/>
  <c r="I132" i="8"/>
  <c r="I131" i="8" s="1"/>
  <c r="I130" i="8" s="1"/>
  <c r="I128" i="8"/>
  <c r="I122" i="8" s="1"/>
  <c r="I119" i="8"/>
  <c r="I118" i="8" s="1"/>
  <c r="I117" i="8" s="1"/>
  <c r="I108" i="8"/>
  <c r="I107" i="8"/>
  <c r="I106" i="8" s="1"/>
  <c r="I103" i="8"/>
  <c r="I101" i="8"/>
  <c r="I99" i="8"/>
  <c r="I97" i="8"/>
  <c r="I95" i="8"/>
  <c r="I93" i="8"/>
  <c r="I89" i="8"/>
  <c r="I88" i="8" s="1"/>
  <c r="I87" i="8" s="1"/>
  <c r="I85" i="8"/>
  <c r="I83" i="8" s="1"/>
  <c r="I84" i="8"/>
  <c r="I81" i="8"/>
  <c r="I79" i="8"/>
  <c r="I73" i="8"/>
  <c r="I69" i="8"/>
  <c r="I68" i="8" s="1"/>
  <c r="I67" i="8" s="1"/>
  <c r="I65" i="8"/>
  <c r="I64" i="8" s="1"/>
  <c r="I62" i="8"/>
  <c r="I60" i="8"/>
  <c r="I58" i="8"/>
  <c r="I54" i="8"/>
  <c r="I52" i="8"/>
  <c r="I48" i="8"/>
  <c r="I46" i="8" s="1"/>
  <c r="I47" i="8"/>
  <c r="I44" i="8"/>
  <c r="I42" i="8"/>
  <c r="I38" i="8"/>
  <c r="I37" i="8" s="1"/>
  <c r="I36" i="8" s="1"/>
  <c r="I34" i="8"/>
  <c r="I33" i="8" s="1"/>
  <c r="I28" i="8"/>
  <c r="I27" i="8" s="1"/>
  <c r="I26" i="8" s="1"/>
  <c r="I22" i="8"/>
  <c r="I21" i="8" s="1"/>
  <c r="I190" i="8"/>
  <c r="I189" i="8" s="1"/>
  <c r="I175" i="8"/>
  <c r="I176" i="8" s="1"/>
  <c r="I154" i="8"/>
  <c r="I138" i="8"/>
  <c r="I134" i="8"/>
  <c r="I136" i="8" s="1"/>
  <c r="I51" i="8"/>
  <c r="I32" i="8"/>
  <c r="I20" i="8"/>
  <c r="I72" i="8" l="1"/>
  <c r="I71" i="8" s="1"/>
  <c r="I75" i="8"/>
  <c r="J124" i="8"/>
  <c r="I155" i="8"/>
  <c r="I145" i="8"/>
  <c r="I123" i="8"/>
  <c r="I105" i="8"/>
  <c r="I112" i="8"/>
  <c r="I135" i="8"/>
  <c r="I150" i="8"/>
  <c r="I168" i="8"/>
  <c r="I92" i="8"/>
  <c r="I91" i="8" s="1"/>
  <c r="I78" i="8"/>
  <c r="I50" i="8"/>
  <c r="I41" i="8"/>
  <c r="I116" i="8"/>
  <c r="I19" i="8"/>
  <c r="I153" i="8" l="1"/>
  <c r="I77" i="8"/>
  <c r="I40" i="8"/>
  <c r="I18" i="8" l="1"/>
  <c r="H97" i="8"/>
  <c r="J97" i="8" s="1"/>
  <c r="H103" i="8" l="1"/>
  <c r="J103" i="8" s="1"/>
  <c r="H99" i="8" l="1"/>
  <c r="J99" i="8" s="1"/>
  <c r="H128" i="8" l="1"/>
  <c r="H123" i="8" l="1"/>
  <c r="J123" i="8" s="1"/>
  <c r="J128" i="8"/>
  <c r="H122" i="8"/>
  <c r="J122" i="8" s="1"/>
  <c r="H179" i="8"/>
  <c r="H79" i="8"/>
  <c r="J79" i="8" s="1"/>
  <c r="H81" i="8"/>
  <c r="J81" i="8" s="1"/>
  <c r="H44" i="8"/>
  <c r="J44" i="8" s="1"/>
  <c r="H178" i="8" l="1"/>
  <c r="J178" i="8" s="1"/>
  <c r="J179" i="8"/>
  <c r="H191" i="8"/>
  <c r="J191" i="8" s="1"/>
  <c r="H190" i="8"/>
  <c r="H189" i="8" l="1"/>
  <c r="J189" i="8" s="1"/>
  <c r="J190" i="8"/>
  <c r="H132" i="8"/>
  <c r="H58" i="8"/>
  <c r="J58" i="8" s="1"/>
  <c r="H131" i="8" l="1"/>
  <c r="J132" i="8"/>
  <c r="H89" i="8"/>
  <c r="H88" i="8" l="1"/>
  <c r="J89" i="8"/>
  <c r="H130" i="8"/>
  <c r="J130" i="8" s="1"/>
  <c r="J131" i="8"/>
  <c r="H73" i="8"/>
  <c r="J73" i="8" s="1"/>
  <c r="H75" i="8"/>
  <c r="J75" i="8" s="1"/>
  <c r="H87" i="8" l="1"/>
  <c r="J87" i="8" s="1"/>
  <c r="J88" i="8"/>
  <c r="H20" i="8"/>
  <c r="J20" i="8" s="1"/>
  <c r="H22" i="8"/>
  <c r="H28" i="8"/>
  <c r="H32" i="8"/>
  <c r="J32" i="8" s="1"/>
  <c r="H34" i="8"/>
  <c r="H38" i="8"/>
  <c r="H42" i="8"/>
  <c r="H47" i="8"/>
  <c r="J47" i="8" s="1"/>
  <c r="H48" i="8"/>
  <c r="H51" i="8"/>
  <c r="J51" i="8" s="1"/>
  <c r="H52" i="8"/>
  <c r="J52" i="8" s="1"/>
  <c r="H54" i="8"/>
  <c r="J54" i="8" s="1"/>
  <c r="H56" i="8"/>
  <c r="J56" i="8" s="1"/>
  <c r="H60" i="8"/>
  <c r="J60" i="8" s="1"/>
  <c r="H62" i="8"/>
  <c r="J62" i="8" s="1"/>
  <c r="H65" i="8"/>
  <c r="J65" i="8" s="1"/>
  <c r="H69" i="8"/>
  <c r="H72" i="8"/>
  <c r="H84" i="8"/>
  <c r="J84" i="8" s="1"/>
  <c r="H85" i="8"/>
  <c r="H93" i="8"/>
  <c r="J93" i="8" s="1"/>
  <c r="H95" i="8"/>
  <c r="J95" i="8" s="1"/>
  <c r="H101" i="8"/>
  <c r="J101" i="8" s="1"/>
  <c r="H107" i="8"/>
  <c r="H108" i="8"/>
  <c r="J108" i="8" s="1"/>
  <c r="H114" i="8"/>
  <c r="H119" i="8"/>
  <c r="H134" i="8"/>
  <c r="H138" i="8"/>
  <c r="J138" i="8" s="1"/>
  <c r="H140" i="8"/>
  <c r="H143" i="8"/>
  <c r="H147" i="8"/>
  <c r="H151" i="8"/>
  <c r="J151" i="8" s="1"/>
  <c r="H154" i="8"/>
  <c r="J154" i="8" s="1"/>
  <c r="H158" i="8"/>
  <c r="H157" i="8" s="1"/>
  <c r="H165" i="8"/>
  <c r="H169" i="8"/>
  <c r="J169" i="8" s="1"/>
  <c r="H171" i="8"/>
  <c r="J171" i="8" s="1"/>
  <c r="H173" i="8"/>
  <c r="J173" i="8" s="1"/>
  <c r="H175" i="8"/>
  <c r="H183" i="8"/>
  <c r="H187" i="8"/>
  <c r="H71" i="8" l="1"/>
  <c r="J71" i="8" s="1"/>
  <c r="J72" i="8"/>
  <c r="H46" i="8"/>
  <c r="J46" i="8" s="1"/>
  <c r="J48" i="8"/>
  <c r="H41" i="8"/>
  <c r="J42" i="8"/>
  <c r="H142" i="8"/>
  <c r="J142" i="8" s="1"/>
  <c r="J143" i="8"/>
  <c r="H182" i="8"/>
  <c r="J182" i="8" s="1"/>
  <c r="J183" i="8"/>
  <c r="H176" i="8"/>
  <c r="J176" i="8" s="1"/>
  <c r="J175" i="8"/>
  <c r="H27" i="8"/>
  <c r="J28" i="8"/>
  <c r="H37" i="8"/>
  <c r="J38" i="8"/>
  <c r="H21" i="8"/>
  <c r="J21" i="8" s="1"/>
  <c r="J22" i="8"/>
  <c r="H146" i="8"/>
  <c r="J147" i="8"/>
  <c r="H186" i="8"/>
  <c r="J186" i="8" s="1"/>
  <c r="J187" i="8"/>
  <c r="H68" i="8"/>
  <c r="J69" i="8"/>
  <c r="H106" i="8"/>
  <c r="J106" i="8" s="1"/>
  <c r="J107" i="8"/>
  <c r="H83" i="8"/>
  <c r="J83" i="8" s="1"/>
  <c r="J85" i="8"/>
  <c r="H139" i="8"/>
  <c r="J139" i="8" s="1"/>
  <c r="J140" i="8"/>
  <c r="H33" i="8"/>
  <c r="J33" i="8" s="1"/>
  <c r="J34" i="8"/>
  <c r="J157" i="8"/>
  <c r="J158" i="8"/>
  <c r="H135" i="8"/>
  <c r="J135" i="8" s="1"/>
  <c r="J134" i="8"/>
  <c r="H118" i="8"/>
  <c r="J119" i="8"/>
  <c r="H113" i="8"/>
  <c r="H105" i="8" s="1"/>
  <c r="J105" i="8" s="1"/>
  <c r="J114" i="8"/>
  <c r="H164" i="8"/>
  <c r="J164" i="8" s="1"/>
  <c r="J165" i="8"/>
  <c r="H92" i="8"/>
  <c r="H149" i="8"/>
  <c r="J149" i="8" s="1"/>
  <c r="H150" i="8"/>
  <c r="J150" i="8" s="1"/>
  <c r="H136" i="8"/>
  <c r="J136" i="8" s="1"/>
  <c r="H168" i="8"/>
  <c r="H50" i="8"/>
  <c r="J50" i="8" s="1"/>
  <c r="H64" i="8"/>
  <c r="J64" i="8" s="1"/>
  <c r="H155" i="8"/>
  <c r="J155" i="8" s="1"/>
  <c r="H67" i="8" l="1"/>
  <c r="J67" i="8" s="1"/>
  <c r="J68" i="8"/>
  <c r="H112" i="8"/>
  <c r="J112" i="8" s="1"/>
  <c r="J113" i="8"/>
  <c r="H145" i="8"/>
  <c r="J145" i="8" s="1"/>
  <c r="J146" i="8"/>
  <c r="H117" i="8"/>
  <c r="J118" i="8"/>
  <c r="H153" i="8"/>
  <c r="J153" i="8" s="1"/>
  <c r="J168" i="8"/>
  <c r="H40" i="8"/>
  <c r="J40" i="8" s="1"/>
  <c r="J41" i="8"/>
  <c r="H36" i="8"/>
  <c r="J36" i="8" s="1"/>
  <c r="J37" i="8"/>
  <c r="H91" i="8"/>
  <c r="J92" i="8"/>
  <c r="H26" i="8"/>
  <c r="J27" i="8"/>
  <c r="H78" i="8"/>
  <c r="J91" i="8" l="1"/>
  <c r="J117" i="8"/>
  <c r="H116" i="8"/>
  <c r="J116" i="8" s="1"/>
  <c r="H77" i="8"/>
  <c r="J78" i="8"/>
  <c r="J26" i="8"/>
  <c r="H19" i="8"/>
  <c r="H18" i="8" l="1"/>
  <c r="J18" i="8" s="1"/>
  <c r="J19" i="8"/>
  <c r="J77" i="8"/>
</calcChain>
</file>

<file path=xl/sharedStrings.xml><?xml version="1.0" encoding="utf-8"?>
<sst xmlns="http://schemas.openxmlformats.org/spreadsheetml/2006/main" count="779" uniqueCount="186">
  <si>
    <t>№ п/п</t>
  </si>
  <si>
    <t>Наименование</t>
  </si>
  <si>
    <t>01</t>
  </si>
  <si>
    <t>02</t>
  </si>
  <si>
    <t>04</t>
  </si>
  <si>
    <t>07</t>
  </si>
  <si>
    <t>03</t>
  </si>
  <si>
    <t>10</t>
  </si>
  <si>
    <t>09</t>
  </si>
  <si>
    <t>05</t>
  </si>
  <si>
    <t>Обслуживание Государственного и муниципального долга</t>
  </si>
  <si>
    <t>800</t>
  </si>
  <si>
    <t>00</t>
  </si>
  <si>
    <t>6</t>
  </si>
  <si>
    <t>Иные бюджетные ассигнования</t>
  </si>
  <si>
    <t>0</t>
  </si>
  <si>
    <t>Межбюджетные трансферты</t>
  </si>
  <si>
    <t>Расходы на обеспечение функций Органов местного самоуправления по передаваемым полномочиям поселений (по осуществлению полномочий контрольно-счетного органа)</t>
  </si>
  <si>
    <t xml:space="preserve">Контрольно-счетный орган </t>
  </si>
  <si>
    <t>Закупка товаров, работ и услуг для государственных (муниципальных) нужд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</si>
  <si>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</si>
  <si>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</t>
  </si>
  <si>
    <t>Обеспечение первичного воинского учета на территориях, где отсутствуют военные комиссариаты</t>
  </si>
  <si>
    <t>200</t>
  </si>
  <si>
    <t>5</t>
  </si>
  <si>
    <t>Резервные фонды местных администраций</t>
  </si>
  <si>
    <t>Финансовое обеспечение непредвиденных расходов</t>
  </si>
  <si>
    <t>Осуществление отдельных полномочий Краснодарского края по образованию и организации деятельности административных комиссий</t>
  </si>
  <si>
    <t>Административные комиссии</t>
  </si>
  <si>
    <t>Расходы на обеспечение функций органов местного самоуправления по передаваемым полномочиям поселений (по осуществлению полномочий в соответствии с жилищным законодательством)</t>
  </si>
  <si>
    <t>Расходы на обеспечение функций органов местного самоуправления по передаваемым полномочиям поселений (по осуществлению внутреннего финансового контроля)</t>
  </si>
  <si>
    <t>Мероприятия в области строительства и архитектуры по передаваемым полномочиям</t>
  </si>
  <si>
    <t xml:space="preserve">Обеспечение функций органов местного самоуправления по передаваемым полномочиям поселений </t>
  </si>
  <si>
    <t xml:space="preserve">Закупка товаров, работ и услуг для государственных (муниципальных) нужд                                     </t>
  </si>
  <si>
    <t xml:space="preserve">Расходы на выплаты персоналу на осуществление отдельных государственных полномочий Краснодарского края за исполнением плательщиками курортного сбора (муниципальными) органами,  органами управления государственными внебюджетными фондами  </t>
  </si>
  <si>
    <t xml:space="preserve">Осуществление отдельных государственных полномочий Краснодарского края по осуществлению регионального государственного контроля за исполнением  плательщиками курортного сбора     </t>
  </si>
  <si>
    <t>Обеспечение отдельных государственных полномочий Краснодарского края по осуществлению регионального государственного контроля за исполнением  плательщиками курортного сбора</t>
  </si>
  <si>
    <t>00190</t>
  </si>
  <si>
    <t>Расходы на обеспечение функций органов местного самоуправления</t>
  </si>
  <si>
    <t>Обеспечение функционирования администрации Джубгского городского поселения Туапсинского района</t>
  </si>
  <si>
    <t xml:space="preserve">Высшее должностное лицо муниципального образования Джубгское городское поселение Туапсинского района </t>
  </si>
  <si>
    <t>Обеспечение деятельности исполнительно-распорядительного органа муниципального образования Джубгское городское поселение Туапсинского района</t>
  </si>
  <si>
    <t>23340</t>
  </si>
  <si>
    <t>20</t>
  </si>
  <si>
    <t>Реализация мероприятий муниципальной программы "Доступная среда Джубгского городского поселения Туапсинского района"</t>
  </si>
  <si>
    <t>Отдельные мероприятия "Доступная среда Джубгского городского поселения Туапсинского района"</t>
  </si>
  <si>
    <t>Муниципальная прграмма "Доступная среда Джубгского городского поселения Туапсинского района"</t>
  </si>
  <si>
    <t>700</t>
  </si>
  <si>
    <t>10520</t>
  </si>
  <si>
    <t>19</t>
  </si>
  <si>
    <t>Обслуживание муниципального долга</t>
  </si>
  <si>
    <t>Выплаты по процентам по бюджетному кредиту</t>
  </si>
  <si>
    <t>Муниципальная программа "Управление муниципальным долгом Джубгского городского поселения Туапсинского района</t>
  </si>
  <si>
    <t>Социальное обеспечение и иные выплаты населению</t>
  </si>
  <si>
    <t>Обеспечение материальной поддержки жителям Джубгского городского поселения Туапсинского района</t>
  </si>
  <si>
    <t xml:space="preserve">Отдельные мероприятия «Социальная политика Джубгского городского поселения Туапсинского района» </t>
  </si>
  <si>
    <t>Выплата дополнительного материального обеспечения, доплат к пенсиям, пособий и компенсаций</t>
  </si>
  <si>
    <t xml:space="preserve">Муниципальная программа «Социальная политика Джубгского городского поселения Туапсинского района» </t>
  </si>
  <si>
    <t>Отдельные мероприятия «О ветеранах Великой Отечественной войны 1941-1945 годов Джубгского городского поселения Туапсинского района»</t>
  </si>
  <si>
    <t>Муниципальная программа «О ветеранах Великой Отечественной войны 1941-1945 годов Джубгского городского поселения Туапсинского района»</t>
  </si>
  <si>
    <t>Реализация мероприятий подпрограммы «Культурно-массовые мероприятия Джубгского городского поселения Туапсинского района</t>
  </si>
  <si>
    <t>Отдельные мероприятия подпрограммы «Культурно-массовые мероприятия Джубгского городского поселения Туапсинского района»</t>
  </si>
  <si>
    <t xml:space="preserve">Подпрограмма «Культурно-массовые мероприятия Джубгского городского поселения Туапсинского района» </t>
  </si>
  <si>
    <t>2</t>
  </si>
  <si>
    <t>00590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</si>
  <si>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 </t>
  </si>
  <si>
    <t>Расходы на обеспечение деятельности (оказание услуг) муниципальных учреждений</t>
  </si>
  <si>
    <t xml:space="preserve">Отдельные мероприятия подпрограммы «Обеспечение деятельности клубной системы Джубгского городского поселения Туапсинского района» </t>
  </si>
  <si>
    <t xml:space="preserve">Подпрограмма «Обеспечение деятельности клубной системы Джубгского городского поселения Туапсинского района» </t>
  </si>
  <si>
    <t xml:space="preserve">Отдельные мероприятия подпрограммы «Обеспечение деятельности библиотечной системы Джубгского городского поселения Туапсинского района» </t>
  </si>
  <si>
    <t xml:space="preserve">Подпрограмма «Обеспечение деятельности библиотечной системы Джубгского городского поселения Туапсинского района» </t>
  </si>
  <si>
    <t xml:space="preserve">Муниципальная программа «Культура Джубгского городского поселения Туапсинского района» </t>
  </si>
  <si>
    <t>100</t>
  </si>
  <si>
    <t xml:space="preserve">Расходы на выплаты персоналу в целях обеспечения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</si>
  <si>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Реализация мероприятий подпрограммы «Молодежное движение Джубгского городского поселения Туапсинского района"</t>
  </si>
  <si>
    <t>Отдельные мероприятия подпрограммы «Молодежное движение Джубгского городского поселения Туапсинского района"</t>
  </si>
  <si>
    <t>Подпрограмма «Молодежное движение Джубгского городского поселения Туапсинского района»</t>
  </si>
  <si>
    <t xml:space="preserve">Расходы на выплаты персоналу в целях обеспечения функций государственными (муниципальными) органами, казенными учреждениями, органами управления государственными внебюджетными фондами  </t>
  </si>
  <si>
    <t>1</t>
  </si>
  <si>
    <t>15</t>
  </si>
  <si>
    <t>Обеспечение деятельности муниципального казенного учреждения «Джубгский спортивно-молодежный комплекс»</t>
  </si>
  <si>
    <t>Подпрограмма «Обеспечение деятельности муниципального казенного учреждения «Джубгский спортивно-молодежный комплекс»</t>
  </si>
  <si>
    <t>Муниципальная программа «Развитие молодежной политики, физической культуры  и спорта на территории Джубгского городского поселения Туапсинского района»</t>
  </si>
  <si>
    <t>14</t>
  </si>
  <si>
    <t>S0360</t>
  </si>
  <si>
    <t>23370</t>
  </si>
  <si>
    <t>Реализация мероприятий муниципальной программы «Благоустройство Джубгского городского поселения Туапсинского района»</t>
  </si>
  <si>
    <t>Уличное освещение</t>
  </si>
  <si>
    <t xml:space="preserve">Отдельные мероприятия «Благоустройство Джубгского городского поселения Туапсинского района» </t>
  </si>
  <si>
    <t xml:space="preserve">Муниципальная программа «Благоустройство Джубгского городского поселения Туапсинского района» </t>
  </si>
  <si>
    <t>23320</t>
  </si>
  <si>
    <t xml:space="preserve">Реализация мероприятий муниципальной программы «Развитие жилищно-коммунального хозяйства Джубгского городского поселения Туапсинского района» </t>
  </si>
  <si>
    <t xml:space="preserve">Отдельные мероприятия "Развитие жилищно-коммунального хозяйства  Джубгского городского поселения Туапсинского района" </t>
  </si>
  <si>
    <t xml:space="preserve">Муниципальная программа "Развитие жилищно-коммунального хозяйства Джубгского городского поселения Туапсинского района </t>
  </si>
  <si>
    <t>23360</t>
  </si>
  <si>
    <t>12</t>
  </si>
  <si>
    <t xml:space="preserve">Реализация мероприятий «Развитие пассажирского транспорта на территории Джубгского городского поселения Туапсинского района" 
</t>
  </si>
  <si>
    <t>Отдельные мероприятия "Поддержка субъектов малого и среднего предпринимательства на территории Джубгского городского поселения Туапсинского района"</t>
  </si>
  <si>
    <t>Муниципальная программа "Поддержка  субъектов малого и среднего предпринимательства на территории Джубгского городского поселения Туапсинского района"</t>
  </si>
  <si>
    <t>23309</t>
  </si>
  <si>
    <t>Отдельные мероприятия  «Газификация Джубгского городского поселения Туапсинского района»</t>
  </si>
  <si>
    <t xml:space="preserve">Муниципальная программа "Газификация Джубгского городского поселения Туапсинского района" </t>
  </si>
  <si>
    <t>23330</t>
  </si>
  <si>
    <t>Реализация мероприятий муниципальной программы "Повышение безопасности дорожного движения на территории Джубгского городского поселения Туапсинского района"</t>
  </si>
  <si>
    <t>21100</t>
  </si>
  <si>
    <t>Содержание автомобильных дорог общего пользования местного значения, в том числе дорог в поселениях (за исключением автомобильных дорог федерального значения), включая проектные работы</t>
  </si>
  <si>
    <t>Отдельные мероприятия "Повышение безопасности дорожного движения на территории Джубгского городского поселения Туапсинского района"</t>
  </si>
  <si>
    <t>Муниципальная программа "Повышение безопасности дорожного движения на территории Джубгского городского поселения Туапсинского района"</t>
  </si>
  <si>
    <t>Капитальный ремонт и ремонт автомобильных дорог общего пользования местного значения, в том числе дорог в поселениях (за исключением автомобильных дорог федерального значения)</t>
  </si>
  <si>
    <t>Отдельные мероприятия «Капитальный ремонт и ремонт автомобильных дорог общего пользования местного значения Джубгского городского поселения Туапсинского района»</t>
  </si>
  <si>
    <t>Муниципальная программа «Капитальный ремонт и ремонт автомобильных дорог общего пользования местного значения Джубгского городского поселения Туапсинского района»</t>
  </si>
  <si>
    <t>Реализация мероприятий муниципальной программы «Мероприятия по гражданской обороне, пожарной безопасности, предупреждению и ликвидации чрезвычайных ситуаций природного и техногенного характера на территории Джубгского городского поселения Туапсинского района»</t>
  </si>
  <si>
    <t>Обеспечение организации и осуществления мероприятий по гражданской обороне, защите населения и территории Джубгского городского поселения Туапсинского района от чрезвычайных ситуаций, обеспечение пожарной безопасности</t>
  </si>
  <si>
    <t>Расходы на обеспечение деятельности (оказание услуг) муниципальных учреждений по передаваемым полномочиям поселений (в части создания резерва материальных ресурсов)</t>
  </si>
  <si>
    <t>Расходы на обеспечение деятельности (оказание услуг) муниципальных учреждений по передаваемым полномочиям поселений (на обеспечение безопасности людей на водных объектах, охране их жизни и здоровья)</t>
  </si>
  <si>
    <t>500</t>
  </si>
  <si>
    <t>21594</t>
  </si>
  <si>
    <t>Расходы на обеспечение деятельности (оказание услуг) муниципальных учреждений по передаваемым полномочиям поселений (в части содержания единой диспетчерской службы 112)</t>
  </si>
  <si>
    <t xml:space="preserve">Межбюджетные трансферты </t>
  </si>
  <si>
    <t xml:space="preserve">Расходы на   обеспечение деятельности (оказание услуг) муниципальных учреждений по передаваемым полномочиям поселений (по созданию, содержанию единой дежурно-диспетчерской службы   </t>
  </si>
  <si>
    <t>Расходы на обеспечение деятельности (оказание услуг) муниципальных учреждений по передаваемым полномочиям поселений (на участие в профилактике терроризма и экстремизма)</t>
  </si>
  <si>
    <t>Расходы на обеспечение деятельности (оказание услуг) муниципальных учреждений по передаваемым полномочиям поселений (по созданию, содержанию и организации деятельности аварийно-спасательных служб и (или) аварийно-спасательных формирований)</t>
  </si>
  <si>
    <t>Финансовое обеспечение передаваемых полномочий</t>
  </si>
  <si>
    <t>Муниципальная программа «Мероприятия по гражданской обороне, пожарной безопасности, предупреждению и ликвидации чрезвычайных ситуаций природного и техногенного характера на территории Джубгского городского поселения Туапсинского района»</t>
  </si>
  <si>
    <t>23280</t>
  </si>
  <si>
    <t>Реализация мероприятий муниципальной программы  "Противодействие коррупции в Джубгском городском поселение Туапсинского района"</t>
  </si>
  <si>
    <t>Отдельные мероприятия "Противодействие коррупции в Джубгском городском поселение Туапсинского района"</t>
  </si>
  <si>
    <t>Муниципальная программа "Противодействие коррупции в Джубгском городском поселение Туапсинского района"</t>
  </si>
  <si>
    <t>10380</t>
  </si>
  <si>
    <t xml:space="preserve">Реализация мероприятий муниципальной программы "Управление имуществом муниципального образования Джубгского городского поселения Туапсинского района"  </t>
  </si>
  <si>
    <t xml:space="preserve">Отдельные мероприятия "Управление имуществом муниципального образования Джубгского городского поселения Туапсинского района" </t>
  </si>
  <si>
    <t>Муниципальная программа "Управление имуществом муниципального образования Джубгского городского поселения Туапсинского района"</t>
  </si>
  <si>
    <t>23270</t>
  </si>
  <si>
    <t>Реализация мероприятий муниципальной программы «Развитие и финансовая поддержка деятельности органов территориального общественного самоуправления Джубгского городского поселения Туапсинского района»</t>
  </si>
  <si>
    <t>Отдельные мероприятия «Развитие и финансовая поддержка деятельности органов территориального общественного самоуправления Джубгского городского поселения Туапсинского района»</t>
  </si>
  <si>
    <t>Муниципальная программа «Развитие и финансовая поддержка деятельности органов территориального общественного самоуправления Джубгского городского поселения Туапсинского района»</t>
  </si>
  <si>
    <t>23260</t>
  </si>
  <si>
    <t>Реализация мероприятий муниципальной программы «Информационное обеспечение деятельности органов местного самоуправления Джубгского городского поселения Туапсинского района»</t>
  </si>
  <si>
    <t>Отдельные мероприятия «Информационное обеспечение деятельности органов местного самоуправления Джубгского городского поселения Туапсинского района»</t>
  </si>
  <si>
    <t>Муниципальная программа «Информационное обеспечение деятельности органов местного самоуправления Джубгского городского поселения Туапсинского района»</t>
  </si>
  <si>
    <t xml:space="preserve">Обеспечение деятельности муниципального казенного учреждения «Комитет по управлению муниципальным имуществом Джубгского городского поселения </t>
  </si>
  <si>
    <t>Подпрограмма "Обеспечение деятельности муниципального казенного учреждения Комитет по управлению имуществом Джубгского городского поселения Туапсинского района"</t>
  </si>
  <si>
    <t>Обеспечение деятельности муниципального казенного учреждения «Централизованная бухгалтерия Джубгского городского поселения Туапсинского района»</t>
  </si>
  <si>
    <t>Подпрограмма "Обеспечение деятельности муниципального казенного учреждения Централизованная бухгалтерия Джубгского городского поселения Туапсинского района"</t>
  </si>
  <si>
    <t>Муниципальная программа "Муниципальные казенные учреждения Джубгского городского поселения Туапсинского района"</t>
  </si>
  <si>
    <t>Всего:</t>
  </si>
  <si>
    <t>ВР</t>
  </si>
  <si>
    <t>ЦСР</t>
  </si>
  <si>
    <t>3</t>
  </si>
  <si>
    <t>Обеспечение деятельности администрации муниципального образования</t>
  </si>
  <si>
    <t>52</t>
  </si>
  <si>
    <t>Погашение задолженности прошлых лет</t>
  </si>
  <si>
    <t>4</t>
  </si>
  <si>
    <t>21240</t>
  </si>
  <si>
    <t xml:space="preserve">Исполнение судебных актов Российской Федерации и мировых соглашений по возмещению причиненного вреда </t>
  </si>
  <si>
    <t xml:space="preserve">Иные бюджетные ассигнования   </t>
  </si>
  <si>
    <t>Подготовка документации по планировке территории (проекта планирования территории, проекта межевания территории) муниципальных образований Краснодарского края</t>
  </si>
  <si>
    <t>S0170</t>
  </si>
  <si>
    <t>S0620</t>
  </si>
  <si>
    <t>Организация газоснабжения населения (поселений) (строительство подводящих газопроводов, распределительных газопровод) (распределительный газопроводов среднего и низкого давления от ул. Зеленая до мкр. Восток с установкой ШПР №1 в пгт Джубга)</t>
  </si>
  <si>
    <t>300</t>
  </si>
  <si>
    <t>Дополнительная помощь местным бюджетам для решения социально значимых вопросов местного значения</t>
  </si>
  <si>
    <t>62980</t>
  </si>
  <si>
    <t>Ремонт и укрепление материально-технической базы, оснащение муниципальных учреждений культуры и (или) детских музыкальных школ, художественных школ, школ искусств, домов детского творчества</t>
  </si>
  <si>
    <t>S0640</t>
  </si>
  <si>
    <t>16</t>
  </si>
  <si>
    <t xml:space="preserve">Поддержка местных инициатив по итогам краевого конкурса
</t>
  </si>
  <si>
    <t>62955</t>
  </si>
  <si>
    <t>60390</t>
  </si>
  <si>
    <t>Реализация мероприятий муниципальной программы " Газификация Джубгского городского поселения Туапсинского района "</t>
  </si>
  <si>
    <t>7</t>
  </si>
  <si>
    <t>Утверждено в бюджете</t>
  </si>
  <si>
    <t>Исполнено</t>
  </si>
  <si>
    <t>% исполнение</t>
  </si>
  <si>
    <t>00390</t>
  </si>
  <si>
    <t>Расходы на компенсационные выплаты работникам органов местного самоуправления и другие расходы, связанные с преобразованием муниципальных образований, упразднением поселений в соответствии со статьями 13 и 13(1) Федерального закона № 131-ФЗ</t>
  </si>
  <si>
    <t xml:space="preserve">ИСПОЛНЕНИЕ 
по расходам Джубгского городского поселения Туапсинского района 
по группам видов расходов классификации расходов бюджетов за 2024 год                                           </t>
  </si>
  <si>
    <t xml:space="preserve">Начальник финансового управления </t>
  </si>
  <si>
    <t>администрации Туапсинского муниципального округа</t>
  </si>
  <si>
    <t>Ю.Н. Кулакова</t>
  </si>
  <si>
    <t xml:space="preserve">Поощрение победителей краевого смотра-конкурса на звание "Лучший орган территориального общественного самоуправления"
</t>
  </si>
  <si>
    <t>Субсидии на создание условий для массового отдыха и организации обустройства мест массового отдыха на территориях муниципальных образований, в которых введен курортный сбор для финансового обеспечения работ по проектированию, строительству, реконструкции, содержанию, благоустройству и ремонту объектов курортной инфраструктуры</t>
  </si>
  <si>
    <t>Реализация мероприятий программы "О ветеранах Великой Отечественной войны 1941-1945 годов Джубгского городского поселения Туапсинского района"</t>
  </si>
  <si>
    <t xml:space="preserve">по расходам Джубгского городского поселения                                                                                                                                                                                                                             Туапсинского района по целевым статьям (муниципальным                                                                                                     программам Джубгского поселения Туапсинского                                                                                                                                                                                                                         района и не программным направлениям деятельности), 
группам видов расходов классификации расходов                                                                                                                                                                                                                         бюджета за 2024 год                                           </t>
  </si>
  <si>
    <t>(тыс. рублей)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</si>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</sst>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"/>
    <numFmt numFmtId="165" formatCode="0.0%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center" vertical="top"/>
    </xf>
    <xf numFmtId="1" fontId="2" fillId="0" borderId="1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horizontal="center" vertical="top" wrapText="1"/>
    </xf>
    <xf numFmtId="164" fontId="2" fillId="0" borderId="1" xfId="1" applyNumberFormat="1" applyFont="1" applyFill="1" applyBorder="1" applyAlignment="1" applyProtection="1">
      <alignment horizontal="left" vertical="top" wrapText="1"/>
      <protection hidden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4" fontId="2" fillId="0" borderId="0" xfId="0" applyNumberFormat="1" applyFont="1" applyFill="1" applyAlignment="1">
      <alignment horizontal="right" vertical="center" wrapText="1"/>
    </xf>
    <xf numFmtId="0" fontId="0" fillId="0" borderId="0" xfId="0" applyAlignment="1">
      <alignment wrapText="1"/>
    </xf>
    <xf numFmtId="4" fontId="2" fillId="0" borderId="0" xfId="0" applyNumberFormat="1" applyFont="1" applyFill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9</xdr:col>
      <xdr:colOff>885825</xdr:colOff>
      <xdr:row>7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32438" y="0"/>
          <a:ext cx="2846387" cy="1857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 4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муниципальный округ</a:t>
          </a: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27.06.2025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№ 248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6"/>
  <sheetViews>
    <sheetView tabSelected="1" view="pageBreakPreview" zoomScale="120" zoomScaleNormal="90" zoomScaleSheetLayoutView="120" workbookViewId="0">
      <selection activeCell="B97" sqref="B97"/>
    </sheetView>
  </sheetViews>
  <sheetFormatPr defaultRowHeight="18.75" x14ac:dyDescent="0.3"/>
  <cols>
    <col min="1" max="1" width="5.140625" style="23" customWidth="1"/>
    <col min="2" max="2" width="50.42578125" style="14" customWidth="1"/>
    <col min="3" max="3" width="4.28515625" style="15" customWidth="1"/>
    <col min="4" max="4" width="4.5703125" style="15" customWidth="1"/>
    <col min="5" max="5" width="5" style="15" customWidth="1"/>
    <col min="6" max="6" width="8.5703125" style="15" customWidth="1"/>
    <col min="7" max="7" width="5.42578125" style="15" customWidth="1"/>
    <col min="8" max="8" width="16.140625" style="3" customWidth="1"/>
    <col min="9" max="9" width="12.7109375" style="3" customWidth="1"/>
    <col min="10" max="10" width="13.42578125" style="14" customWidth="1"/>
    <col min="11" max="11" width="12" style="14" customWidth="1"/>
    <col min="12" max="16384" width="9.140625" style="14"/>
  </cols>
  <sheetData>
    <row r="1" spans="1:10" ht="18.75" customHeight="1" x14ac:dyDescent="0.3">
      <c r="F1" s="14"/>
      <c r="G1" s="39"/>
      <c r="H1" s="39"/>
      <c r="I1" s="39"/>
    </row>
    <row r="2" spans="1:10" ht="18.75" customHeight="1" x14ac:dyDescent="0.3">
      <c r="F2" s="14"/>
      <c r="G2" s="39"/>
      <c r="H2" s="39"/>
      <c r="I2" s="39"/>
    </row>
    <row r="3" spans="1:10" x14ac:dyDescent="0.3">
      <c r="F3" s="14"/>
      <c r="G3" s="40"/>
      <c r="H3" s="40"/>
      <c r="I3" s="40"/>
    </row>
    <row r="4" spans="1:10" x14ac:dyDescent="0.3">
      <c r="F4" s="14"/>
      <c r="G4" s="13"/>
      <c r="H4" s="13"/>
      <c r="I4" s="13"/>
    </row>
    <row r="5" spans="1:10" x14ac:dyDescent="0.3">
      <c r="F5" s="14"/>
      <c r="G5" s="13"/>
      <c r="H5" s="13"/>
      <c r="I5" s="13"/>
    </row>
    <row r="6" spans="1:10" x14ac:dyDescent="0.3">
      <c r="F6" s="14"/>
      <c r="G6" s="40"/>
      <c r="H6" s="40"/>
      <c r="I6" s="40"/>
    </row>
    <row r="7" spans="1:10" x14ac:dyDescent="0.3">
      <c r="F7" s="14"/>
      <c r="G7" s="40"/>
      <c r="H7" s="40"/>
      <c r="I7" s="40"/>
    </row>
    <row r="8" spans="1:10" x14ac:dyDescent="0.3">
      <c r="F8" s="4"/>
      <c r="G8" s="16"/>
      <c r="H8" s="17"/>
    </row>
    <row r="10" spans="1:10" ht="18.75" customHeight="1" x14ac:dyDescent="0.3">
      <c r="A10" s="24"/>
      <c r="B10" s="5"/>
      <c r="C10" s="5"/>
      <c r="D10" s="5"/>
      <c r="E10" s="5"/>
      <c r="F10" s="32"/>
      <c r="G10" s="32"/>
      <c r="H10" s="32"/>
    </row>
    <row r="11" spans="1:10" ht="18.75" customHeight="1" x14ac:dyDescent="0.3">
      <c r="A11" s="24"/>
      <c r="B11" s="5"/>
      <c r="C11" s="5"/>
      <c r="D11" s="5"/>
      <c r="E11" s="5"/>
      <c r="F11" s="32"/>
      <c r="G11" s="32"/>
      <c r="H11" s="32"/>
    </row>
    <row r="12" spans="1:10" x14ac:dyDescent="0.3">
      <c r="A12" s="33" t="s">
        <v>176</v>
      </c>
      <c r="B12" s="34"/>
      <c r="C12" s="34"/>
      <c r="D12" s="34"/>
      <c r="E12" s="34"/>
      <c r="F12" s="34"/>
      <c r="G12" s="34"/>
      <c r="H12" s="34"/>
      <c r="I12" s="34"/>
      <c r="J12" s="34"/>
    </row>
    <row r="13" spans="1:10" ht="116.25" customHeight="1" x14ac:dyDescent="0.3">
      <c r="A13" s="37" t="s">
        <v>183</v>
      </c>
      <c r="B13" s="37"/>
      <c r="C13" s="37"/>
      <c r="D13" s="37"/>
      <c r="E13" s="37"/>
      <c r="F13" s="37"/>
      <c r="G13" s="37"/>
      <c r="H13" s="37"/>
      <c r="I13" s="37"/>
      <c r="J13" s="37"/>
    </row>
    <row r="14" spans="1:10" x14ac:dyDescent="0.3">
      <c r="A14" s="25"/>
      <c r="B14" s="18"/>
      <c r="C14" s="19"/>
      <c r="D14" s="19"/>
      <c r="E14" s="19"/>
      <c r="F14" s="19"/>
      <c r="G14" s="19"/>
      <c r="H14" s="18"/>
    </row>
    <row r="15" spans="1:10" ht="18.75" customHeight="1" x14ac:dyDescent="0.3">
      <c r="A15" s="38" t="s">
        <v>184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0" s="20" customFormat="1" ht="40.5" customHeight="1" x14ac:dyDescent="0.25">
      <c r="A16" s="27" t="s">
        <v>0</v>
      </c>
      <c r="B16" s="6" t="s">
        <v>1</v>
      </c>
      <c r="C16" s="36" t="s">
        <v>147</v>
      </c>
      <c r="D16" s="36"/>
      <c r="E16" s="36"/>
      <c r="F16" s="36"/>
      <c r="G16" s="28" t="s">
        <v>146</v>
      </c>
      <c r="H16" s="6" t="s">
        <v>171</v>
      </c>
      <c r="I16" s="7" t="s">
        <v>172</v>
      </c>
      <c r="J16" s="8" t="s">
        <v>173</v>
      </c>
    </row>
    <row r="17" spans="1:11" s="22" customFormat="1" x14ac:dyDescent="0.3">
      <c r="A17" s="31">
        <v>1</v>
      </c>
      <c r="B17" s="9">
        <v>2</v>
      </c>
      <c r="C17" s="9" t="s">
        <v>148</v>
      </c>
      <c r="D17" s="9" t="s">
        <v>152</v>
      </c>
      <c r="E17" s="9" t="s">
        <v>24</v>
      </c>
      <c r="F17" s="9" t="s">
        <v>13</v>
      </c>
      <c r="G17" s="9" t="s">
        <v>170</v>
      </c>
      <c r="H17" s="9">
        <v>8</v>
      </c>
      <c r="I17" s="10">
        <v>9</v>
      </c>
      <c r="J17" s="21">
        <v>10</v>
      </c>
    </row>
    <row r="18" spans="1:11" x14ac:dyDescent="0.3">
      <c r="A18" s="27"/>
      <c r="B18" s="12" t="s">
        <v>145</v>
      </c>
      <c r="C18" s="28" t="s">
        <v>185</v>
      </c>
      <c r="D18" s="28" t="s">
        <v>185</v>
      </c>
      <c r="E18" s="28" t="s">
        <v>185</v>
      </c>
      <c r="F18" s="28" t="s">
        <v>185</v>
      </c>
      <c r="G18" s="28" t="s">
        <v>185</v>
      </c>
      <c r="H18" s="29">
        <f>SUM(H19+H32+H36+H40+H46+H50+H67+H71+H77+H83+H87+H91+H105+H116+H134+H138+H145+H149+H153+H186+H189)</f>
        <v>183135.1</v>
      </c>
      <c r="I18" s="29">
        <f>SUM(I19+I32+I36+I40+I46+I50+I67+I71+I77+I83+I87+I91+I105+I116+I134+I138+I145+I149+I153+I186+I189)</f>
        <v>172547.49</v>
      </c>
      <c r="J18" s="2">
        <f>I18/H18</f>
        <v>0.94218688825899555</v>
      </c>
    </row>
    <row r="19" spans="1:11" ht="57" customHeight="1" x14ac:dyDescent="0.3">
      <c r="A19" s="35">
        <v>1</v>
      </c>
      <c r="B19" s="11" t="s">
        <v>144</v>
      </c>
      <c r="C19" s="28" t="s">
        <v>2</v>
      </c>
      <c r="D19" s="28" t="s">
        <v>15</v>
      </c>
      <c r="E19" s="28" t="s">
        <v>12</v>
      </c>
      <c r="F19" s="28" t="s">
        <v>185</v>
      </c>
      <c r="G19" s="28" t="s">
        <v>185</v>
      </c>
      <c r="H19" s="29">
        <f>SUM(H20+H26)</f>
        <v>16957.5</v>
      </c>
      <c r="I19" s="29">
        <f>SUM(I20+I26)</f>
        <v>16901.099999999999</v>
      </c>
      <c r="J19" s="2">
        <f>I19/H19</f>
        <v>0.99667403803626708</v>
      </c>
    </row>
    <row r="20" spans="1:11" ht="74.25" customHeight="1" x14ac:dyDescent="0.3">
      <c r="A20" s="35"/>
      <c r="B20" s="11" t="s">
        <v>143</v>
      </c>
      <c r="C20" s="28" t="s">
        <v>2</v>
      </c>
      <c r="D20" s="28" t="s">
        <v>78</v>
      </c>
      <c r="E20" s="28" t="s">
        <v>12</v>
      </c>
      <c r="F20" s="28" t="s">
        <v>185</v>
      </c>
      <c r="G20" s="28" t="s">
        <v>185</v>
      </c>
      <c r="H20" s="29">
        <f>SUM(H23+H24+H25)</f>
        <v>5972.7</v>
      </c>
      <c r="I20" s="29">
        <f>SUM(I23+I24+I25)</f>
        <v>5945.3</v>
      </c>
      <c r="J20" s="2">
        <f t="shared" ref="J20:J75" si="0">I20/H20</f>
        <v>0.99541246002645378</v>
      </c>
    </row>
    <row r="21" spans="1:11" ht="76.5" customHeight="1" x14ac:dyDescent="0.3">
      <c r="A21" s="35"/>
      <c r="B21" s="11" t="s">
        <v>142</v>
      </c>
      <c r="C21" s="28" t="s">
        <v>2</v>
      </c>
      <c r="D21" s="28" t="s">
        <v>78</v>
      </c>
      <c r="E21" s="28" t="s">
        <v>2</v>
      </c>
      <c r="F21" s="28" t="s">
        <v>185</v>
      </c>
      <c r="G21" s="28" t="s">
        <v>185</v>
      </c>
      <c r="H21" s="29">
        <f>SUM(H22)</f>
        <v>5972.7</v>
      </c>
      <c r="I21" s="29">
        <f>SUM(I22)</f>
        <v>5945.3</v>
      </c>
      <c r="J21" s="2">
        <f t="shared" si="0"/>
        <v>0.99541246002645378</v>
      </c>
    </row>
    <row r="22" spans="1:11" ht="58.5" customHeight="1" x14ac:dyDescent="0.3">
      <c r="A22" s="35"/>
      <c r="B22" s="11" t="s">
        <v>66</v>
      </c>
      <c r="C22" s="28" t="s">
        <v>2</v>
      </c>
      <c r="D22" s="28" t="s">
        <v>78</v>
      </c>
      <c r="E22" s="28" t="s">
        <v>2</v>
      </c>
      <c r="F22" s="28" t="s">
        <v>64</v>
      </c>
      <c r="G22" s="28" t="s">
        <v>185</v>
      </c>
      <c r="H22" s="29">
        <f>SUM(H23:H25)</f>
        <v>5972.7</v>
      </c>
      <c r="I22" s="29">
        <f>SUM(I23:I25)</f>
        <v>5945.3</v>
      </c>
      <c r="J22" s="2">
        <f t="shared" si="0"/>
        <v>0.99541246002645378</v>
      </c>
    </row>
    <row r="23" spans="1:11" ht="94.5" customHeight="1" x14ac:dyDescent="0.3">
      <c r="A23" s="35"/>
      <c r="B23" s="11" t="s">
        <v>77</v>
      </c>
      <c r="C23" s="28" t="s">
        <v>2</v>
      </c>
      <c r="D23" s="28" t="s">
        <v>78</v>
      </c>
      <c r="E23" s="28" t="s">
        <v>2</v>
      </c>
      <c r="F23" s="28" t="s">
        <v>64</v>
      </c>
      <c r="G23" s="28">
        <v>100</v>
      </c>
      <c r="H23" s="29">
        <v>4396.5</v>
      </c>
      <c r="I23" s="30">
        <v>4394</v>
      </c>
      <c r="J23" s="2">
        <f t="shared" si="0"/>
        <v>0.99943136585920622</v>
      </c>
      <c r="K23" s="3"/>
    </row>
    <row r="24" spans="1:11" ht="37.5" x14ac:dyDescent="0.3">
      <c r="A24" s="35"/>
      <c r="B24" s="11" t="s">
        <v>19</v>
      </c>
      <c r="C24" s="28" t="s">
        <v>2</v>
      </c>
      <c r="D24" s="28" t="s">
        <v>78</v>
      </c>
      <c r="E24" s="28" t="s">
        <v>2</v>
      </c>
      <c r="F24" s="28" t="s">
        <v>64</v>
      </c>
      <c r="G24" s="28">
        <v>200</v>
      </c>
      <c r="H24" s="29">
        <v>1576.2</v>
      </c>
      <c r="I24" s="30">
        <v>1551.3</v>
      </c>
      <c r="J24" s="2">
        <f t="shared" si="0"/>
        <v>0.98420251237152645</v>
      </c>
      <c r="K24" s="3"/>
    </row>
    <row r="25" spans="1:11" x14ac:dyDescent="0.3">
      <c r="A25" s="35"/>
      <c r="B25" s="11" t="s">
        <v>14</v>
      </c>
      <c r="C25" s="28" t="s">
        <v>2</v>
      </c>
      <c r="D25" s="28" t="s">
        <v>78</v>
      </c>
      <c r="E25" s="28" t="s">
        <v>2</v>
      </c>
      <c r="F25" s="28" t="s">
        <v>64</v>
      </c>
      <c r="G25" s="28">
        <v>800</v>
      </c>
      <c r="H25" s="29">
        <v>0</v>
      </c>
      <c r="I25" s="30">
        <v>0</v>
      </c>
      <c r="J25" s="2" t="s">
        <v>185</v>
      </c>
      <c r="K25" s="3"/>
    </row>
    <row r="26" spans="1:11" ht="93.75" x14ac:dyDescent="0.3">
      <c r="A26" s="35"/>
      <c r="B26" s="11" t="s">
        <v>141</v>
      </c>
      <c r="C26" s="28" t="s">
        <v>2</v>
      </c>
      <c r="D26" s="28" t="s">
        <v>63</v>
      </c>
      <c r="E26" s="28" t="s">
        <v>12</v>
      </c>
      <c r="F26" s="28" t="s">
        <v>185</v>
      </c>
      <c r="G26" s="28" t="s">
        <v>185</v>
      </c>
      <c r="H26" s="29">
        <f>SUM(H27)</f>
        <v>10984.8</v>
      </c>
      <c r="I26" s="29">
        <f>SUM(I27)</f>
        <v>10955.8</v>
      </c>
      <c r="J26" s="2">
        <f t="shared" si="0"/>
        <v>0.99735998834753481</v>
      </c>
    </row>
    <row r="27" spans="1:11" ht="77.25" customHeight="1" x14ac:dyDescent="0.3">
      <c r="A27" s="35"/>
      <c r="B27" s="11" t="s">
        <v>140</v>
      </c>
      <c r="C27" s="28" t="s">
        <v>2</v>
      </c>
      <c r="D27" s="28">
        <v>2</v>
      </c>
      <c r="E27" s="28" t="s">
        <v>2</v>
      </c>
      <c r="F27" s="28" t="s">
        <v>185</v>
      </c>
      <c r="G27" s="28" t="s">
        <v>185</v>
      </c>
      <c r="H27" s="29">
        <f>SUM(H28)</f>
        <v>10984.8</v>
      </c>
      <c r="I27" s="29">
        <f>SUM(I28)</f>
        <v>10955.8</v>
      </c>
      <c r="J27" s="2">
        <f t="shared" si="0"/>
        <v>0.99735998834753481</v>
      </c>
    </row>
    <row r="28" spans="1:11" ht="38.25" customHeight="1" x14ac:dyDescent="0.3">
      <c r="A28" s="35"/>
      <c r="B28" s="11" t="s">
        <v>66</v>
      </c>
      <c r="C28" s="28" t="s">
        <v>2</v>
      </c>
      <c r="D28" s="28">
        <v>2</v>
      </c>
      <c r="E28" s="28" t="s">
        <v>2</v>
      </c>
      <c r="F28" s="28" t="s">
        <v>64</v>
      </c>
      <c r="G28" s="28" t="s">
        <v>185</v>
      </c>
      <c r="H28" s="29">
        <f>SUM(H29:H31)</f>
        <v>10984.8</v>
      </c>
      <c r="I28" s="29">
        <f>SUM(I29:I31)</f>
        <v>10955.8</v>
      </c>
      <c r="J28" s="2">
        <f t="shared" si="0"/>
        <v>0.99735998834753481</v>
      </c>
    </row>
    <row r="29" spans="1:11" ht="96" customHeight="1" x14ac:dyDescent="0.3">
      <c r="A29" s="35"/>
      <c r="B29" s="11" t="s">
        <v>77</v>
      </c>
      <c r="C29" s="28" t="s">
        <v>2</v>
      </c>
      <c r="D29" s="28">
        <v>2</v>
      </c>
      <c r="E29" s="28" t="s">
        <v>2</v>
      </c>
      <c r="F29" s="28" t="s">
        <v>64</v>
      </c>
      <c r="G29" s="28">
        <v>100</v>
      </c>
      <c r="H29" s="29">
        <v>10413.799999999999</v>
      </c>
      <c r="I29" s="30">
        <v>10396.5</v>
      </c>
      <c r="J29" s="2">
        <f t="shared" si="0"/>
        <v>0.99833874282202473</v>
      </c>
      <c r="K29" s="3"/>
    </row>
    <row r="30" spans="1:11" ht="37.5" x14ac:dyDescent="0.3">
      <c r="A30" s="35"/>
      <c r="B30" s="11" t="s">
        <v>19</v>
      </c>
      <c r="C30" s="28" t="s">
        <v>2</v>
      </c>
      <c r="D30" s="28">
        <v>2</v>
      </c>
      <c r="E30" s="28" t="s">
        <v>2</v>
      </c>
      <c r="F30" s="28" t="s">
        <v>64</v>
      </c>
      <c r="G30" s="28">
        <v>200</v>
      </c>
      <c r="H30" s="29">
        <v>570</v>
      </c>
      <c r="I30" s="30">
        <v>559.29999999999995</v>
      </c>
      <c r="J30" s="2">
        <f t="shared" si="0"/>
        <v>0.98122807017543856</v>
      </c>
      <c r="K30" s="3"/>
    </row>
    <row r="31" spans="1:11" x14ac:dyDescent="0.3">
      <c r="A31" s="27"/>
      <c r="B31" s="11" t="s">
        <v>14</v>
      </c>
      <c r="C31" s="28" t="s">
        <v>2</v>
      </c>
      <c r="D31" s="28" t="s">
        <v>78</v>
      </c>
      <c r="E31" s="28" t="s">
        <v>2</v>
      </c>
      <c r="F31" s="28" t="s">
        <v>64</v>
      </c>
      <c r="G31" s="28">
        <v>800</v>
      </c>
      <c r="H31" s="29">
        <v>1</v>
      </c>
      <c r="I31" s="30">
        <v>0</v>
      </c>
      <c r="J31" s="2">
        <f t="shared" si="0"/>
        <v>0</v>
      </c>
      <c r="K31" s="3"/>
    </row>
    <row r="32" spans="1:11" ht="93.75" x14ac:dyDescent="0.3">
      <c r="A32" s="35">
        <v>2</v>
      </c>
      <c r="B32" s="11" t="s">
        <v>139</v>
      </c>
      <c r="C32" s="28" t="s">
        <v>3</v>
      </c>
      <c r="D32" s="28" t="s">
        <v>15</v>
      </c>
      <c r="E32" s="28" t="s">
        <v>12</v>
      </c>
      <c r="F32" s="28" t="s">
        <v>185</v>
      </c>
      <c r="G32" s="28" t="s">
        <v>185</v>
      </c>
      <c r="H32" s="29">
        <f>SUM(H35)</f>
        <v>264.8</v>
      </c>
      <c r="I32" s="29">
        <f>SUM(I35)</f>
        <v>258.10000000000002</v>
      </c>
      <c r="J32" s="2">
        <f t="shared" si="0"/>
        <v>0.97469788519637468</v>
      </c>
    </row>
    <row r="33" spans="1:11" ht="75" customHeight="1" x14ac:dyDescent="0.3">
      <c r="A33" s="35"/>
      <c r="B33" s="11" t="s">
        <v>138</v>
      </c>
      <c r="C33" s="28" t="s">
        <v>3</v>
      </c>
      <c r="D33" s="28" t="s">
        <v>15</v>
      </c>
      <c r="E33" s="28" t="s">
        <v>2</v>
      </c>
      <c r="F33" s="28" t="s">
        <v>185</v>
      </c>
      <c r="G33" s="28" t="s">
        <v>185</v>
      </c>
      <c r="H33" s="29">
        <f>H34</f>
        <v>264.8</v>
      </c>
      <c r="I33" s="29">
        <f>I34</f>
        <v>258.10000000000002</v>
      </c>
      <c r="J33" s="2">
        <f t="shared" si="0"/>
        <v>0.97469788519637468</v>
      </c>
    </row>
    <row r="34" spans="1:11" ht="93.75" customHeight="1" x14ac:dyDescent="0.3">
      <c r="A34" s="35"/>
      <c r="B34" s="11" t="s">
        <v>137</v>
      </c>
      <c r="C34" s="28" t="s">
        <v>3</v>
      </c>
      <c r="D34" s="28" t="s">
        <v>15</v>
      </c>
      <c r="E34" s="28" t="s">
        <v>2</v>
      </c>
      <c r="F34" s="28" t="s">
        <v>136</v>
      </c>
      <c r="G34" s="28" t="s">
        <v>185</v>
      </c>
      <c r="H34" s="29">
        <f>H35</f>
        <v>264.8</v>
      </c>
      <c r="I34" s="29">
        <f>I35</f>
        <v>258.10000000000002</v>
      </c>
      <c r="J34" s="2">
        <f t="shared" si="0"/>
        <v>0.97469788519637468</v>
      </c>
    </row>
    <row r="35" spans="1:11" ht="37.5" x14ac:dyDescent="0.3">
      <c r="A35" s="35"/>
      <c r="B35" s="11" t="s">
        <v>19</v>
      </c>
      <c r="C35" s="28" t="s">
        <v>3</v>
      </c>
      <c r="D35" s="28" t="s">
        <v>15</v>
      </c>
      <c r="E35" s="28" t="s">
        <v>2</v>
      </c>
      <c r="F35" s="28" t="s">
        <v>136</v>
      </c>
      <c r="G35" s="28" t="s">
        <v>23</v>
      </c>
      <c r="H35" s="29">
        <v>264.8</v>
      </c>
      <c r="I35" s="30">
        <v>258.10000000000002</v>
      </c>
      <c r="J35" s="2">
        <f t="shared" si="0"/>
        <v>0.97469788519637468</v>
      </c>
      <c r="K35" s="3"/>
    </row>
    <row r="36" spans="1:11" ht="96" customHeight="1" x14ac:dyDescent="0.3">
      <c r="A36" s="35">
        <v>3</v>
      </c>
      <c r="B36" s="11" t="s">
        <v>135</v>
      </c>
      <c r="C36" s="28" t="s">
        <v>6</v>
      </c>
      <c r="D36" s="28" t="s">
        <v>15</v>
      </c>
      <c r="E36" s="28">
        <v>0</v>
      </c>
      <c r="F36" s="28" t="s">
        <v>185</v>
      </c>
      <c r="G36" s="28" t="s">
        <v>185</v>
      </c>
      <c r="H36" s="29">
        <f>H37</f>
        <v>100.8</v>
      </c>
      <c r="I36" s="29">
        <f>I37</f>
        <v>100.8</v>
      </c>
      <c r="J36" s="2">
        <f t="shared" si="0"/>
        <v>1</v>
      </c>
    </row>
    <row r="37" spans="1:11" ht="97.5" customHeight="1" x14ac:dyDescent="0.3">
      <c r="A37" s="35"/>
      <c r="B37" s="11" t="s">
        <v>134</v>
      </c>
      <c r="C37" s="28" t="s">
        <v>6</v>
      </c>
      <c r="D37" s="28">
        <v>0</v>
      </c>
      <c r="E37" s="28" t="s">
        <v>2</v>
      </c>
      <c r="F37" s="28" t="s">
        <v>185</v>
      </c>
      <c r="G37" s="28" t="s">
        <v>185</v>
      </c>
      <c r="H37" s="29">
        <f>SUM(H38)</f>
        <v>100.8</v>
      </c>
      <c r="I37" s="29">
        <f>SUM(I38)</f>
        <v>100.8</v>
      </c>
      <c r="J37" s="2">
        <f t="shared" si="0"/>
        <v>1</v>
      </c>
    </row>
    <row r="38" spans="1:11" ht="114" customHeight="1" x14ac:dyDescent="0.3">
      <c r="A38" s="35"/>
      <c r="B38" s="11" t="s">
        <v>133</v>
      </c>
      <c r="C38" s="28" t="s">
        <v>6</v>
      </c>
      <c r="D38" s="28">
        <v>0</v>
      </c>
      <c r="E38" s="28" t="s">
        <v>2</v>
      </c>
      <c r="F38" s="28">
        <v>23270</v>
      </c>
      <c r="G38" s="28" t="s">
        <v>185</v>
      </c>
      <c r="H38" s="29">
        <f>H39</f>
        <v>100.8</v>
      </c>
      <c r="I38" s="29">
        <f>I39</f>
        <v>100.8</v>
      </c>
      <c r="J38" s="2">
        <f t="shared" si="0"/>
        <v>1</v>
      </c>
    </row>
    <row r="39" spans="1:11" ht="93.75" customHeight="1" x14ac:dyDescent="0.3">
      <c r="A39" s="35"/>
      <c r="B39" s="11" t="s">
        <v>77</v>
      </c>
      <c r="C39" s="28" t="s">
        <v>6</v>
      </c>
      <c r="D39" s="28" t="s">
        <v>15</v>
      </c>
      <c r="E39" s="28" t="s">
        <v>2</v>
      </c>
      <c r="F39" s="28" t="s">
        <v>132</v>
      </c>
      <c r="G39" s="28" t="s">
        <v>72</v>
      </c>
      <c r="H39" s="29">
        <v>100.8</v>
      </c>
      <c r="I39" s="30">
        <v>100.8</v>
      </c>
      <c r="J39" s="2">
        <f t="shared" si="0"/>
        <v>1</v>
      </c>
      <c r="K39" s="3"/>
    </row>
    <row r="40" spans="1:11" ht="57" customHeight="1" x14ac:dyDescent="0.3">
      <c r="A40" s="35">
        <v>4</v>
      </c>
      <c r="B40" s="11" t="s">
        <v>131</v>
      </c>
      <c r="C40" s="28" t="s">
        <v>4</v>
      </c>
      <c r="D40" s="28">
        <v>0</v>
      </c>
      <c r="E40" s="28" t="s">
        <v>12</v>
      </c>
      <c r="F40" s="28" t="s">
        <v>185</v>
      </c>
      <c r="G40" s="28" t="s">
        <v>185</v>
      </c>
      <c r="H40" s="29">
        <f>SUM(H41)</f>
        <v>4704.7</v>
      </c>
      <c r="I40" s="29">
        <f>SUM(I41)</f>
        <v>2473.5</v>
      </c>
      <c r="J40" s="2">
        <f t="shared" si="0"/>
        <v>0.52575084489978108</v>
      </c>
    </row>
    <row r="41" spans="1:11" ht="75" x14ac:dyDescent="0.3">
      <c r="A41" s="35"/>
      <c r="B41" s="11" t="s">
        <v>130</v>
      </c>
      <c r="C41" s="28" t="s">
        <v>4</v>
      </c>
      <c r="D41" s="28">
        <v>0</v>
      </c>
      <c r="E41" s="28" t="s">
        <v>2</v>
      </c>
      <c r="F41" s="28" t="s">
        <v>185</v>
      </c>
      <c r="G41" s="28" t="s">
        <v>185</v>
      </c>
      <c r="H41" s="29">
        <f>SUM(H42+H44)</f>
        <v>4704.7</v>
      </c>
      <c r="I41" s="29">
        <f>SUM(I42+I44)</f>
        <v>2473.5</v>
      </c>
      <c r="J41" s="2">
        <f t="shared" si="0"/>
        <v>0.52575084489978108</v>
      </c>
    </row>
    <row r="42" spans="1:11" ht="77.25" customHeight="1" x14ac:dyDescent="0.3">
      <c r="A42" s="35"/>
      <c r="B42" s="11" t="s">
        <v>129</v>
      </c>
      <c r="C42" s="28" t="s">
        <v>4</v>
      </c>
      <c r="D42" s="28" t="s">
        <v>15</v>
      </c>
      <c r="E42" s="28" t="s">
        <v>2</v>
      </c>
      <c r="F42" s="28" t="s">
        <v>128</v>
      </c>
      <c r="G42" s="28" t="s">
        <v>185</v>
      </c>
      <c r="H42" s="29">
        <f>SUM(H43)</f>
        <v>1797.5</v>
      </c>
      <c r="I42" s="29">
        <f>SUM(I43)</f>
        <v>1790.3</v>
      </c>
      <c r="J42" s="2">
        <f t="shared" si="0"/>
        <v>0.99599443671766341</v>
      </c>
    </row>
    <row r="43" spans="1:11" ht="37.5" x14ac:dyDescent="0.3">
      <c r="A43" s="35"/>
      <c r="B43" s="11" t="s">
        <v>19</v>
      </c>
      <c r="C43" s="28" t="s">
        <v>4</v>
      </c>
      <c r="D43" s="28" t="s">
        <v>15</v>
      </c>
      <c r="E43" s="28" t="s">
        <v>2</v>
      </c>
      <c r="F43" s="28" t="s">
        <v>128</v>
      </c>
      <c r="G43" s="28" t="s">
        <v>23</v>
      </c>
      <c r="H43" s="29">
        <v>1797.5</v>
      </c>
      <c r="I43" s="30">
        <v>1790.3</v>
      </c>
      <c r="J43" s="2">
        <f t="shared" si="0"/>
        <v>0.99599443671766341</v>
      </c>
      <c r="K43" s="3"/>
    </row>
    <row r="44" spans="1:11" ht="93.75" x14ac:dyDescent="0.3">
      <c r="A44" s="35"/>
      <c r="B44" s="11" t="s">
        <v>156</v>
      </c>
      <c r="C44" s="28" t="s">
        <v>4</v>
      </c>
      <c r="D44" s="28" t="s">
        <v>15</v>
      </c>
      <c r="E44" s="28" t="s">
        <v>2</v>
      </c>
      <c r="F44" s="28" t="s">
        <v>157</v>
      </c>
      <c r="G44" s="28" t="s">
        <v>185</v>
      </c>
      <c r="H44" s="29">
        <f>SUM(H45)</f>
        <v>2907.2</v>
      </c>
      <c r="I44" s="29">
        <f>SUM(I45)</f>
        <v>683.2</v>
      </c>
      <c r="J44" s="2">
        <f t="shared" si="0"/>
        <v>0.23500275178866267</v>
      </c>
    </row>
    <row r="45" spans="1:11" x14ac:dyDescent="0.3">
      <c r="A45" s="35"/>
      <c r="B45" s="11" t="s">
        <v>16</v>
      </c>
      <c r="C45" s="28" t="s">
        <v>4</v>
      </c>
      <c r="D45" s="28" t="s">
        <v>15</v>
      </c>
      <c r="E45" s="28" t="s">
        <v>2</v>
      </c>
      <c r="F45" s="28" t="s">
        <v>157</v>
      </c>
      <c r="G45" s="28" t="s">
        <v>115</v>
      </c>
      <c r="H45" s="29">
        <v>2907.2</v>
      </c>
      <c r="I45" s="30">
        <v>683.2</v>
      </c>
      <c r="J45" s="2">
        <f t="shared" si="0"/>
        <v>0.23500275178866267</v>
      </c>
      <c r="K45" s="3"/>
    </row>
    <row r="46" spans="1:11" ht="59.25" customHeight="1" x14ac:dyDescent="0.3">
      <c r="A46" s="35">
        <v>5</v>
      </c>
      <c r="B46" s="11" t="s">
        <v>127</v>
      </c>
      <c r="C46" s="28" t="s">
        <v>9</v>
      </c>
      <c r="D46" s="28" t="s">
        <v>15</v>
      </c>
      <c r="E46" s="28" t="s">
        <v>12</v>
      </c>
      <c r="F46" s="28" t="s">
        <v>185</v>
      </c>
      <c r="G46" s="28" t="s">
        <v>185</v>
      </c>
      <c r="H46" s="29">
        <f>H48</f>
        <v>10</v>
      </c>
      <c r="I46" s="29">
        <f>I48</f>
        <v>0</v>
      </c>
      <c r="J46" s="2">
        <f t="shared" si="0"/>
        <v>0</v>
      </c>
    </row>
    <row r="47" spans="1:11" ht="53.25" customHeight="1" x14ac:dyDescent="0.3">
      <c r="A47" s="35"/>
      <c r="B47" s="11" t="s">
        <v>126</v>
      </c>
      <c r="C47" s="28" t="s">
        <v>9</v>
      </c>
      <c r="D47" s="28" t="s">
        <v>15</v>
      </c>
      <c r="E47" s="28" t="s">
        <v>2</v>
      </c>
      <c r="F47" s="28" t="s">
        <v>185</v>
      </c>
      <c r="G47" s="28" t="s">
        <v>185</v>
      </c>
      <c r="H47" s="29">
        <f>SUM(H49)</f>
        <v>10</v>
      </c>
      <c r="I47" s="29">
        <f>SUM(I49)</f>
        <v>0</v>
      </c>
      <c r="J47" s="2">
        <f t="shared" si="0"/>
        <v>0</v>
      </c>
    </row>
    <row r="48" spans="1:11" ht="56.25" customHeight="1" x14ac:dyDescent="0.3">
      <c r="A48" s="35"/>
      <c r="B48" s="11" t="s">
        <v>125</v>
      </c>
      <c r="C48" s="28" t="s">
        <v>9</v>
      </c>
      <c r="D48" s="28" t="s">
        <v>15</v>
      </c>
      <c r="E48" s="28" t="s">
        <v>2</v>
      </c>
      <c r="F48" s="28" t="s">
        <v>124</v>
      </c>
      <c r="G48" s="28" t="s">
        <v>185</v>
      </c>
      <c r="H48" s="29">
        <f>H49</f>
        <v>10</v>
      </c>
      <c r="I48" s="29">
        <f>I49</f>
        <v>0</v>
      </c>
      <c r="J48" s="2">
        <f t="shared" si="0"/>
        <v>0</v>
      </c>
    </row>
    <row r="49" spans="1:11" ht="37.5" x14ac:dyDescent="0.3">
      <c r="A49" s="35"/>
      <c r="B49" s="11" t="s">
        <v>19</v>
      </c>
      <c r="C49" s="28" t="s">
        <v>9</v>
      </c>
      <c r="D49" s="28" t="s">
        <v>15</v>
      </c>
      <c r="E49" s="28" t="s">
        <v>2</v>
      </c>
      <c r="F49" s="28" t="s">
        <v>124</v>
      </c>
      <c r="G49" s="28" t="s">
        <v>23</v>
      </c>
      <c r="H49" s="29">
        <v>10</v>
      </c>
      <c r="I49" s="30">
        <v>0</v>
      </c>
      <c r="J49" s="2">
        <f t="shared" si="0"/>
        <v>0</v>
      </c>
      <c r="K49" s="3"/>
    </row>
    <row r="50" spans="1:11" ht="130.5" customHeight="1" x14ac:dyDescent="0.3">
      <c r="A50" s="35">
        <v>6</v>
      </c>
      <c r="B50" s="11" t="s">
        <v>123</v>
      </c>
      <c r="C50" s="28" t="s">
        <v>5</v>
      </c>
      <c r="D50" s="28">
        <v>0</v>
      </c>
      <c r="E50" s="28" t="s">
        <v>12</v>
      </c>
      <c r="F50" s="28" t="s">
        <v>185</v>
      </c>
      <c r="G50" s="28" t="s">
        <v>185</v>
      </c>
      <c r="H50" s="29">
        <f>SUM(H51+H65)</f>
        <v>10346.099999999999</v>
      </c>
      <c r="I50" s="29">
        <f>SUM(I51+I65)</f>
        <v>10345.9</v>
      </c>
      <c r="J50" s="2">
        <f t="shared" si="0"/>
        <v>0.99998066904437433</v>
      </c>
    </row>
    <row r="51" spans="1:11" ht="21" customHeight="1" x14ac:dyDescent="0.3">
      <c r="A51" s="35"/>
      <c r="B51" s="11" t="s">
        <v>122</v>
      </c>
      <c r="C51" s="28" t="s">
        <v>5</v>
      </c>
      <c r="D51" s="28">
        <v>0</v>
      </c>
      <c r="E51" s="28" t="s">
        <v>2</v>
      </c>
      <c r="F51" s="28" t="s">
        <v>185</v>
      </c>
      <c r="G51" s="28" t="s">
        <v>185</v>
      </c>
      <c r="H51" s="29">
        <f>SUM(H53+H55+H57+H59+H61+H63)</f>
        <v>6562.9</v>
      </c>
      <c r="I51" s="29">
        <f>SUM(I53+I55+I57+I59+I61+I63)</f>
        <v>6562.9</v>
      </c>
      <c r="J51" s="2">
        <f t="shared" si="0"/>
        <v>1</v>
      </c>
    </row>
    <row r="52" spans="1:11" ht="111.75" customHeight="1" x14ac:dyDescent="0.3">
      <c r="A52" s="35"/>
      <c r="B52" s="11" t="s">
        <v>121</v>
      </c>
      <c r="C52" s="28" t="s">
        <v>5</v>
      </c>
      <c r="D52" s="28">
        <v>0</v>
      </c>
      <c r="E52" s="28" t="s">
        <v>2</v>
      </c>
      <c r="F52" s="28">
        <v>21590</v>
      </c>
      <c r="G52" s="28" t="s">
        <v>185</v>
      </c>
      <c r="H52" s="29">
        <f>H53</f>
        <v>3405.9</v>
      </c>
      <c r="I52" s="29">
        <f>I53</f>
        <v>3405.9</v>
      </c>
      <c r="J52" s="2">
        <f t="shared" si="0"/>
        <v>1</v>
      </c>
    </row>
    <row r="53" spans="1:11" x14ac:dyDescent="0.3">
      <c r="A53" s="35"/>
      <c r="B53" s="11" t="s">
        <v>16</v>
      </c>
      <c r="C53" s="28" t="s">
        <v>5</v>
      </c>
      <c r="D53" s="28">
        <v>0</v>
      </c>
      <c r="E53" s="28" t="s">
        <v>2</v>
      </c>
      <c r="F53" s="28">
        <v>21590</v>
      </c>
      <c r="G53" s="28">
        <v>500</v>
      </c>
      <c r="H53" s="29">
        <v>3405.9</v>
      </c>
      <c r="I53" s="30">
        <v>3405.9</v>
      </c>
      <c r="J53" s="2">
        <f t="shared" si="0"/>
        <v>1</v>
      </c>
      <c r="K53" s="3"/>
    </row>
    <row r="54" spans="1:11" ht="95.25" customHeight="1" x14ac:dyDescent="0.3">
      <c r="A54" s="35"/>
      <c r="B54" s="11" t="s">
        <v>120</v>
      </c>
      <c r="C54" s="28" t="s">
        <v>5</v>
      </c>
      <c r="D54" s="28">
        <v>0</v>
      </c>
      <c r="E54" s="28" t="s">
        <v>2</v>
      </c>
      <c r="F54" s="28">
        <v>21592</v>
      </c>
      <c r="G54" s="28" t="s">
        <v>185</v>
      </c>
      <c r="H54" s="29">
        <f>H55</f>
        <v>453.2</v>
      </c>
      <c r="I54" s="29">
        <f>I55</f>
        <v>453.2</v>
      </c>
      <c r="J54" s="2">
        <f t="shared" si="0"/>
        <v>1</v>
      </c>
    </row>
    <row r="55" spans="1:11" x14ac:dyDescent="0.3">
      <c r="A55" s="35"/>
      <c r="B55" s="11" t="s">
        <v>16</v>
      </c>
      <c r="C55" s="28" t="s">
        <v>5</v>
      </c>
      <c r="D55" s="28">
        <v>0</v>
      </c>
      <c r="E55" s="28" t="s">
        <v>2</v>
      </c>
      <c r="F55" s="28">
        <v>21592</v>
      </c>
      <c r="G55" s="28">
        <v>500</v>
      </c>
      <c r="H55" s="29">
        <v>453.2</v>
      </c>
      <c r="I55" s="30">
        <v>453.2</v>
      </c>
      <c r="J55" s="2">
        <f t="shared" si="0"/>
        <v>1</v>
      </c>
      <c r="K55" s="3"/>
    </row>
    <row r="56" spans="1:11" ht="94.5" customHeight="1" x14ac:dyDescent="0.3">
      <c r="A56" s="35"/>
      <c r="B56" s="12" t="s">
        <v>119</v>
      </c>
      <c r="C56" s="28" t="s">
        <v>5</v>
      </c>
      <c r="D56" s="28">
        <v>0</v>
      </c>
      <c r="E56" s="28" t="s">
        <v>2</v>
      </c>
      <c r="F56" s="28">
        <v>21593</v>
      </c>
      <c r="G56" s="28" t="s">
        <v>185</v>
      </c>
      <c r="H56" s="29">
        <f>H57</f>
        <v>1248.8</v>
      </c>
      <c r="I56" s="29">
        <f>I57</f>
        <v>1248.8</v>
      </c>
      <c r="J56" s="2">
        <f t="shared" si="0"/>
        <v>1</v>
      </c>
    </row>
    <row r="57" spans="1:11" x14ac:dyDescent="0.3">
      <c r="A57" s="35"/>
      <c r="B57" s="11" t="s">
        <v>118</v>
      </c>
      <c r="C57" s="28" t="s">
        <v>5</v>
      </c>
      <c r="D57" s="28">
        <v>0</v>
      </c>
      <c r="E57" s="28" t="s">
        <v>2</v>
      </c>
      <c r="F57" s="28">
        <v>21593</v>
      </c>
      <c r="G57" s="28">
        <v>500</v>
      </c>
      <c r="H57" s="29">
        <v>1248.8</v>
      </c>
      <c r="I57" s="30">
        <v>1248.8</v>
      </c>
      <c r="J57" s="2">
        <f t="shared" si="0"/>
        <v>1</v>
      </c>
      <c r="K57" s="3"/>
    </row>
    <row r="58" spans="1:11" ht="96" customHeight="1" x14ac:dyDescent="0.3">
      <c r="A58" s="35"/>
      <c r="B58" s="11" t="s">
        <v>117</v>
      </c>
      <c r="C58" s="28" t="s">
        <v>5</v>
      </c>
      <c r="D58" s="28" t="s">
        <v>15</v>
      </c>
      <c r="E58" s="28" t="s">
        <v>2</v>
      </c>
      <c r="F58" s="28" t="s">
        <v>116</v>
      </c>
      <c r="G58" s="28" t="s">
        <v>185</v>
      </c>
      <c r="H58" s="29">
        <f>SUM(H59)</f>
        <v>549.4</v>
      </c>
      <c r="I58" s="29">
        <f>SUM(I59)</f>
        <v>549.4</v>
      </c>
      <c r="J58" s="2">
        <f t="shared" si="0"/>
        <v>1</v>
      </c>
    </row>
    <row r="59" spans="1:11" x14ac:dyDescent="0.3">
      <c r="A59" s="35"/>
      <c r="B59" s="11" t="s">
        <v>16</v>
      </c>
      <c r="C59" s="28" t="s">
        <v>5</v>
      </c>
      <c r="D59" s="28" t="s">
        <v>15</v>
      </c>
      <c r="E59" s="28" t="s">
        <v>2</v>
      </c>
      <c r="F59" s="28" t="s">
        <v>116</v>
      </c>
      <c r="G59" s="28" t="s">
        <v>115</v>
      </c>
      <c r="H59" s="29">
        <v>549.4</v>
      </c>
      <c r="I59" s="30">
        <v>549.4</v>
      </c>
      <c r="J59" s="2">
        <f t="shared" si="0"/>
        <v>1</v>
      </c>
      <c r="K59" s="3"/>
    </row>
    <row r="60" spans="1:11" ht="95.25" customHeight="1" x14ac:dyDescent="0.3">
      <c r="A60" s="35"/>
      <c r="B60" s="11" t="s">
        <v>114</v>
      </c>
      <c r="C60" s="28" t="s">
        <v>5</v>
      </c>
      <c r="D60" s="28">
        <v>0</v>
      </c>
      <c r="E60" s="28" t="s">
        <v>2</v>
      </c>
      <c r="F60" s="28">
        <v>21600</v>
      </c>
      <c r="G60" s="28" t="s">
        <v>185</v>
      </c>
      <c r="H60" s="29">
        <f>H61</f>
        <v>686.3</v>
      </c>
      <c r="I60" s="29">
        <f>I61</f>
        <v>686.3</v>
      </c>
      <c r="J60" s="2">
        <f t="shared" si="0"/>
        <v>1</v>
      </c>
    </row>
    <row r="61" spans="1:11" x14ac:dyDescent="0.3">
      <c r="A61" s="35"/>
      <c r="B61" s="11" t="s">
        <v>16</v>
      </c>
      <c r="C61" s="28" t="s">
        <v>5</v>
      </c>
      <c r="D61" s="28">
        <v>0</v>
      </c>
      <c r="E61" s="28" t="s">
        <v>2</v>
      </c>
      <c r="F61" s="28">
        <v>21600</v>
      </c>
      <c r="G61" s="28">
        <v>500</v>
      </c>
      <c r="H61" s="29">
        <v>686.3</v>
      </c>
      <c r="I61" s="30">
        <v>686.3</v>
      </c>
      <c r="J61" s="2">
        <f t="shared" si="0"/>
        <v>1</v>
      </c>
      <c r="K61" s="3"/>
    </row>
    <row r="62" spans="1:11" ht="93" customHeight="1" x14ac:dyDescent="0.3">
      <c r="A62" s="35"/>
      <c r="B62" s="11" t="s">
        <v>113</v>
      </c>
      <c r="C62" s="28" t="s">
        <v>5</v>
      </c>
      <c r="D62" s="28">
        <v>0</v>
      </c>
      <c r="E62" s="28" t="s">
        <v>2</v>
      </c>
      <c r="F62" s="28">
        <v>21610</v>
      </c>
      <c r="G62" s="28" t="s">
        <v>185</v>
      </c>
      <c r="H62" s="29">
        <f>H63</f>
        <v>219.3</v>
      </c>
      <c r="I62" s="29">
        <f>I63</f>
        <v>219.3</v>
      </c>
      <c r="J62" s="2">
        <f t="shared" si="0"/>
        <v>1</v>
      </c>
    </row>
    <row r="63" spans="1:11" x14ac:dyDescent="0.3">
      <c r="A63" s="35"/>
      <c r="B63" s="11" t="s">
        <v>16</v>
      </c>
      <c r="C63" s="28" t="s">
        <v>5</v>
      </c>
      <c r="D63" s="28">
        <v>0</v>
      </c>
      <c r="E63" s="28" t="s">
        <v>2</v>
      </c>
      <c r="F63" s="28">
        <v>21610</v>
      </c>
      <c r="G63" s="28">
        <v>500</v>
      </c>
      <c r="H63" s="29">
        <v>219.3</v>
      </c>
      <c r="I63" s="30">
        <v>219.3</v>
      </c>
      <c r="J63" s="2">
        <f t="shared" si="0"/>
        <v>1</v>
      </c>
      <c r="K63" s="3"/>
    </row>
    <row r="64" spans="1:11" ht="113.25" customHeight="1" x14ac:dyDescent="0.3">
      <c r="A64" s="35"/>
      <c r="B64" s="11" t="s">
        <v>112</v>
      </c>
      <c r="C64" s="28" t="s">
        <v>5</v>
      </c>
      <c r="D64" s="28">
        <v>0</v>
      </c>
      <c r="E64" s="28" t="s">
        <v>3</v>
      </c>
      <c r="F64" s="28" t="s">
        <v>185</v>
      </c>
      <c r="G64" s="28" t="s">
        <v>185</v>
      </c>
      <c r="H64" s="29">
        <f>SUM(H65)</f>
        <v>3783.2</v>
      </c>
      <c r="I64" s="29">
        <f>SUM(I65)</f>
        <v>3783</v>
      </c>
      <c r="J64" s="2">
        <f t="shared" si="0"/>
        <v>0.99994713470078245</v>
      </c>
    </row>
    <row r="65" spans="1:11" ht="134.25" customHeight="1" x14ac:dyDescent="0.3">
      <c r="A65" s="35"/>
      <c r="B65" s="11" t="s">
        <v>111</v>
      </c>
      <c r="C65" s="28" t="s">
        <v>5</v>
      </c>
      <c r="D65" s="28">
        <v>0</v>
      </c>
      <c r="E65" s="28" t="s">
        <v>3</v>
      </c>
      <c r="F65" s="28">
        <v>23300</v>
      </c>
      <c r="G65" s="28" t="s">
        <v>185</v>
      </c>
      <c r="H65" s="29">
        <f>H66</f>
        <v>3783.2</v>
      </c>
      <c r="I65" s="29">
        <f>I66</f>
        <v>3783</v>
      </c>
      <c r="J65" s="2">
        <f t="shared" si="0"/>
        <v>0.99994713470078245</v>
      </c>
    </row>
    <row r="66" spans="1:11" ht="37.5" x14ac:dyDescent="0.3">
      <c r="A66" s="35"/>
      <c r="B66" s="11" t="s">
        <v>19</v>
      </c>
      <c r="C66" s="28" t="s">
        <v>5</v>
      </c>
      <c r="D66" s="28">
        <v>0</v>
      </c>
      <c r="E66" s="28" t="s">
        <v>3</v>
      </c>
      <c r="F66" s="28">
        <v>23300</v>
      </c>
      <c r="G66" s="28">
        <v>200</v>
      </c>
      <c r="H66" s="29">
        <v>3783.2</v>
      </c>
      <c r="I66" s="30">
        <v>3783</v>
      </c>
      <c r="J66" s="2">
        <f t="shared" si="0"/>
        <v>0.99994713470078245</v>
      </c>
      <c r="K66" s="3"/>
    </row>
    <row r="67" spans="1:11" ht="75.75" customHeight="1" x14ac:dyDescent="0.3">
      <c r="A67" s="35">
        <v>7</v>
      </c>
      <c r="B67" s="11" t="s">
        <v>110</v>
      </c>
      <c r="C67" s="28" t="s">
        <v>8</v>
      </c>
      <c r="D67" s="28">
        <v>0</v>
      </c>
      <c r="E67" s="28" t="s">
        <v>12</v>
      </c>
      <c r="F67" s="28" t="s">
        <v>185</v>
      </c>
      <c r="G67" s="28" t="s">
        <v>185</v>
      </c>
      <c r="H67" s="29">
        <f t="shared" ref="H67:I69" si="1">SUM(H68)</f>
        <v>14141.8</v>
      </c>
      <c r="I67" s="29">
        <f t="shared" si="1"/>
        <v>12297.9</v>
      </c>
      <c r="J67" s="2">
        <f t="shared" si="0"/>
        <v>0.86961348626058921</v>
      </c>
    </row>
    <row r="68" spans="1:11" ht="93.75" x14ac:dyDescent="0.3">
      <c r="A68" s="35"/>
      <c r="B68" s="11" t="s">
        <v>109</v>
      </c>
      <c r="C68" s="28" t="s">
        <v>8</v>
      </c>
      <c r="D68" s="28">
        <v>0</v>
      </c>
      <c r="E68" s="28" t="s">
        <v>2</v>
      </c>
      <c r="F68" s="28" t="s">
        <v>185</v>
      </c>
      <c r="G68" s="28" t="s">
        <v>185</v>
      </c>
      <c r="H68" s="29">
        <f t="shared" si="1"/>
        <v>14141.8</v>
      </c>
      <c r="I68" s="29">
        <f t="shared" si="1"/>
        <v>12297.9</v>
      </c>
      <c r="J68" s="2">
        <f t="shared" si="0"/>
        <v>0.86961348626058921</v>
      </c>
    </row>
    <row r="69" spans="1:11" ht="96" customHeight="1" x14ac:dyDescent="0.3">
      <c r="A69" s="35"/>
      <c r="B69" s="11" t="s">
        <v>108</v>
      </c>
      <c r="C69" s="28" t="s">
        <v>8</v>
      </c>
      <c r="D69" s="28">
        <v>0</v>
      </c>
      <c r="E69" s="28" t="s">
        <v>2</v>
      </c>
      <c r="F69" s="28">
        <v>21090</v>
      </c>
      <c r="G69" s="28" t="s">
        <v>185</v>
      </c>
      <c r="H69" s="29">
        <f t="shared" si="1"/>
        <v>14141.8</v>
      </c>
      <c r="I69" s="29">
        <f t="shared" si="1"/>
        <v>12297.9</v>
      </c>
      <c r="J69" s="2">
        <f t="shared" si="0"/>
        <v>0.86961348626058921</v>
      </c>
    </row>
    <row r="70" spans="1:11" ht="37.5" x14ac:dyDescent="0.3">
      <c r="A70" s="35"/>
      <c r="B70" s="11" t="s">
        <v>19</v>
      </c>
      <c r="C70" s="28" t="s">
        <v>8</v>
      </c>
      <c r="D70" s="28">
        <v>0</v>
      </c>
      <c r="E70" s="28" t="s">
        <v>2</v>
      </c>
      <c r="F70" s="28">
        <v>21090</v>
      </c>
      <c r="G70" s="28">
        <v>200</v>
      </c>
      <c r="H70" s="29">
        <v>14141.8</v>
      </c>
      <c r="I70" s="30">
        <v>12297.9</v>
      </c>
      <c r="J70" s="2">
        <f t="shared" si="0"/>
        <v>0.86961348626058921</v>
      </c>
      <c r="K70" s="3"/>
    </row>
    <row r="71" spans="1:11" ht="75" x14ac:dyDescent="0.3">
      <c r="A71" s="35">
        <v>8</v>
      </c>
      <c r="B71" s="11" t="s">
        <v>107</v>
      </c>
      <c r="C71" s="28" t="s">
        <v>7</v>
      </c>
      <c r="D71" s="28" t="s">
        <v>15</v>
      </c>
      <c r="E71" s="28" t="s">
        <v>12</v>
      </c>
      <c r="F71" s="28" t="s">
        <v>185</v>
      </c>
      <c r="G71" s="28" t="s">
        <v>185</v>
      </c>
      <c r="H71" s="29">
        <f>H72</f>
        <v>5924.4</v>
      </c>
      <c r="I71" s="29">
        <f>I72</f>
        <v>5400</v>
      </c>
      <c r="J71" s="2">
        <f t="shared" si="0"/>
        <v>0.91148470731213294</v>
      </c>
    </row>
    <row r="72" spans="1:11" ht="75" x14ac:dyDescent="0.3">
      <c r="A72" s="35"/>
      <c r="B72" s="11" t="s">
        <v>106</v>
      </c>
      <c r="C72" s="28" t="s">
        <v>7</v>
      </c>
      <c r="D72" s="28" t="s">
        <v>15</v>
      </c>
      <c r="E72" s="28" t="s">
        <v>2</v>
      </c>
      <c r="F72" s="28" t="s">
        <v>185</v>
      </c>
      <c r="G72" s="28" t="s">
        <v>185</v>
      </c>
      <c r="H72" s="29">
        <f>SUM(H74+H76)</f>
        <v>5924.4</v>
      </c>
      <c r="I72" s="29">
        <f>SUM(I74+I76)</f>
        <v>5400</v>
      </c>
      <c r="J72" s="2">
        <f t="shared" si="0"/>
        <v>0.91148470731213294</v>
      </c>
    </row>
    <row r="73" spans="1:11" ht="95.25" customHeight="1" x14ac:dyDescent="0.3">
      <c r="A73" s="35"/>
      <c r="B73" s="11" t="s">
        <v>105</v>
      </c>
      <c r="C73" s="28" t="s">
        <v>7</v>
      </c>
      <c r="D73" s="28" t="s">
        <v>15</v>
      </c>
      <c r="E73" s="28" t="s">
        <v>2</v>
      </c>
      <c r="F73" s="28" t="s">
        <v>104</v>
      </c>
      <c r="G73" s="28" t="s">
        <v>185</v>
      </c>
      <c r="H73" s="29">
        <f>SUM(H74)</f>
        <v>700</v>
      </c>
      <c r="I73" s="29">
        <f>SUM(I74)</f>
        <v>300</v>
      </c>
      <c r="J73" s="2">
        <f t="shared" si="0"/>
        <v>0.42857142857142855</v>
      </c>
    </row>
    <row r="74" spans="1:11" ht="37.5" x14ac:dyDescent="0.3">
      <c r="A74" s="35"/>
      <c r="B74" s="11" t="s">
        <v>19</v>
      </c>
      <c r="C74" s="28" t="s">
        <v>7</v>
      </c>
      <c r="D74" s="28" t="s">
        <v>2</v>
      </c>
      <c r="E74" s="28" t="s">
        <v>2</v>
      </c>
      <c r="F74" s="28" t="s">
        <v>104</v>
      </c>
      <c r="G74" s="28" t="s">
        <v>23</v>
      </c>
      <c r="H74" s="29">
        <v>700</v>
      </c>
      <c r="I74" s="30">
        <v>300</v>
      </c>
      <c r="J74" s="2">
        <f t="shared" si="0"/>
        <v>0.42857142857142855</v>
      </c>
      <c r="K74" s="3"/>
    </row>
    <row r="75" spans="1:11" ht="75.75" customHeight="1" x14ac:dyDescent="0.3">
      <c r="A75" s="35"/>
      <c r="B75" s="11" t="s">
        <v>103</v>
      </c>
      <c r="C75" s="28" t="s">
        <v>7</v>
      </c>
      <c r="D75" s="28" t="s">
        <v>15</v>
      </c>
      <c r="E75" s="28" t="s">
        <v>2</v>
      </c>
      <c r="F75" s="28" t="s">
        <v>102</v>
      </c>
      <c r="G75" s="28" t="s">
        <v>185</v>
      </c>
      <c r="H75" s="29">
        <f>SUM(H76)</f>
        <v>5224.3999999999996</v>
      </c>
      <c r="I75" s="29">
        <f>SUM(I76)</f>
        <v>5100</v>
      </c>
      <c r="J75" s="2">
        <f t="shared" si="0"/>
        <v>0.97618865324247772</v>
      </c>
    </row>
    <row r="76" spans="1:11" ht="37.5" x14ac:dyDescent="0.3">
      <c r="A76" s="35"/>
      <c r="B76" s="11" t="s">
        <v>19</v>
      </c>
      <c r="C76" s="28" t="s">
        <v>7</v>
      </c>
      <c r="D76" s="28" t="s">
        <v>15</v>
      </c>
      <c r="E76" s="28" t="s">
        <v>2</v>
      </c>
      <c r="F76" s="28" t="s">
        <v>102</v>
      </c>
      <c r="G76" s="28" t="s">
        <v>23</v>
      </c>
      <c r="H76" s="29">
        <v>5224.3999999999996</v>
      </c>
      <c r="I76" s="30">
        <v>5100</v>
      </c>
      <c r="J76" s="2">
        <f t="shared" ref="J76:J139" si="2">I76/H76</f>
        <v>0.97618865324247772</v>
      </c>
      <c r="K76" s="3"/>
    </row>
    <row r="77" spans="1:11" ht="56.25" x14ac:dyDescent="0.3">
      <c r="A77" s="35">
        <v>9</v>
      </c>
      <c r="B77" s="11" t="s">
        <v>101</v>
      </c>
      <c r="C77" s="28">
        <v>11</v>
      </c>
      <c r="D77" s="28">
        <v>0</v>
      </c>
      <c r="E77" s="28" t="s">
        <v>12</v>
      </c>
      <c r="F77" s="28" t="s">
        <v>185</v>
      </c>
      <c r="G77" s="28" t="s">
        <v>185</v>
      </c>
      <c r="H77" s="29">
        <f>SUM(H78)</f>
        <v>2623.2</v>
      </c>
      <c r="I77" s="29">
        <f>SUM(I78)</f>
        <v>0</v>
      </c>
      <c r="J77" s="2">
        <f t="shared" si="2"/>
        <v>0</v>
      </c>
    </row>
    <row r="78" spans="1:11" ht="56.25" x14ac:dyDescent="0.3">
      <c r="A78" s="35"/>
      <c r="B78" s="11" t="s">
        <v>100</v>
      </c>
      <c r="C78" s="28">
        <v>11</v>
      </c>
      <c r="D78" s="28">
        <v>0</v>
      </c>
      <c r="E78" s="28" t="s">
        <v>2</v>
      </c>
      <c r="F78" s="28" t="s">
        <v>185</v>
      </c>
      <c r="G78" s="28" t="s">
        <v>185</v>
      </c>
      <c r="H78" s="29">
        <f>SUM(H79+H81)</f>
        <v>2623.2</v>
      </c>
      <c r="I78" s="29">
        <f>SUM(I79+I81)</f>
        <v>0</v>
      </c>
      <c r="J78" s="2">
        <f t="shared" si="2"/>
        <v>0</v>
      </c>
    </row>
    <row r="79" spans="1:11" ht="56.25" customHeight="1" x14ac:dyDescent="0.3">
      <c r="A79" s="35"/>
      <c r="B79" s="11" t="s">
        <v>169</v>
      </c>
      <c r="C79" s="28">
        <v>11</v>
      </c>
      <c r="D79" s="28">
        <v>0</v>
      </c>
      <c r="E79" s="28" t="s">
        <v>2</v>
      </c>
      <c r="F79" s="28" t="s">
        <v>99</v>
      </c>
      <c r="G79" s="28" t="s">
        <v>185</v>
      </c>
      <c r="H79" s="29">
        <f>SUM(H80)</f>
        <v>0.7</v>
      </c>
      <c r="I79" s="29">
        <f>SUM(I80)</f>
        <v>0</v>
      </c>
      <c r="J79" s="2">
        <f t="shared" si="2"/>
        <v>0</v>
      </c>
    </row>
    <row r="80" spans="1:11" ht="37.5" x14ac:dyDescent="0.3">
      <c r="A80" s="35"/>
      <c r="B80" s="11" t="s">
        <v>19</v>
      </c>
      <c r="C80" s="28">
        <v>11</v>
      </c>
      <c r="D80" s="28">
        <v>0</v>
      </c>
      <c r="E80" s="28" t="s">
        <v>2</v>
      </c>
      <c r="F80" s="28" t="s">
        <v>99</v>
      </c>
      <c r="G80" s="28">
        <v>200</v>
      </c>
      <c r="H80" s="29">
        <v>0.7</v>
      </c>
      <c r="I80" s="30">
        <v>0</v>
      </c>
      <c r="J80" s="2">
        <f t="shared" si="2"/>
        <v>0</v>
      </c>
      <c r="K80" s="3"/>
    </row>
    <row r="81" spans="1:11" ht="131.25" x14ac:dyDescent="0.3">
      <c r="A81" s="35"/>
      <c r="B81" s="11" t="s">
        <v>159</v>
      </c>
      <c r="C81" s="28">
        <v>11</v>
      </c>
      <c r="D81" s="28">
        <v>0</v>
      </c>
      <c r="E81" s="28" t="s">
        <v>2</v>
      </c>
      <c r="F81" s="28" t="s">
        <v>158</v>
      </c>
      <c r="G81" s="28" t="s">
        <v>185</v>
      </c>
      <c r="H81" s="29">
        <f>SUM(H82)</f>
        <v>2622.5</v>
      </c>
      <c r="I81" s="29">
        <f>SUM(I82)</f>
        <v>0</v>
      </c>
      <c r="J81" s="2">
        <f t="shared" si="2"/>
        <v>0</v>
      </c>
    </row>
    <row r="82" spans="1:11" ht="37.5" x14ac:dyDescent="0.3">
      <c r="A82" s="35"/>
      <c r="B82" s="11" t="s">
        <v>19</v>
      </c>
      <c r="C82" s="28">
        <v>11</v>
      </c>
      <c r="D82" s="28">
        <v>0</v>
      </c>
      <c r="E82" s="28" t="s">
        <v>2</v>
      </c>
      <c r="F82" s="28" t="s">
        <v>158</v>
      </c>
      <c r="G82" s="28">
        <v>200</v>
      </c>
      <c r="H82" s="29">
        <v>2622.5</v>
      </c>
      <c r="I82" s="30">
        <v>0</v>
      </c>
      <c r="J82" s="2">
        <f t="shared" si="2"/>
        <v>0</v>
      </c>
      <c r="K82" s="3"/>
    </row>
    <row r="83" spans="1:11" ht="93.75" x14ac:dyDescent="0.3">
      <c r="A83" s="35">
        <v>10</v>
      </c>
      <c r="B83" s="11" t="s">
        <v>98</v>
      </c>
      <c r="C83" s="28" t="s">
        <v>95</v>
      </c>
      <c r="D83" s="28" t="s">
        <v>15</v>
      </c>
      <c r="E83" s="28" t="s">
        <v>12</v>
      </c>
      <c r="F83" s="28" t="s">
        <v>185</v>
      </c>
      <c r="G83" s="28" t="s">
        <v>185</v>
      </c>
      <c r="H83" s="29">
        <f>SUM(H85)</f>
        <v>3600</v>
      </c>
      <c r="I83" s="29">
        <f>SUM(I85)</f>
        <v>3600</v>
      </c>
      <c r="J83" s="2">
        <f t="shared" si="2"/>
        <v>1</v>
      </c>
    </row>
    <row r="84" spans="1:11" ht="93.75" x14ac:dyDescent="0.3">
      <c r="A84" s="35"/>
      <c r="B84" s="11" t="s">
        <v>97</v>
      </c>
      <c r="C84" s="28" t="s">
        <v>95</v>
      </c>
      <c r="D84" s="28" t="s">
        <v>15</v>
      </c>
      <c r="E84" s="28" t="s">
        <v>3</v>
      </c>
      <c r="F84" s="28" t="s">
        <v>185</v>
      </c>
      <c r="G84" s="28" t="s">
        <v>185</v>
      </c>
      <c r="H84" s="29">
        <f>SUM(H86)</f>
        <v>3600</v>
      </c>
      <c r="I84" s="29">
        <f>SUM(I86)</f>
        <v>3600</v>
      </c>
      <c r="J84" s="2">
        <f t="shared" si="2"/>
        <v>1</v>
      </c>
    </row>
    <row r="85" spans="1:11" ht="75" customHeight="1" x14ac:dyDescent="0.3">
      <c r="A85" s="35"/>
      <c r="B85" s="11" t="s">
        <v>96</v>
      </c>
      <c r="C85" s="28" t="s">
        <v>95</v>
      </c>
      <c r="D85" s="28" t="s">
        <v>15</v>
      </c>
      <c r="E85" s="28" t="s">
        <v>3</v>
      </c>
      <c r="F85" s="28" t="s">
        <v>94</v>
      </c>
      <c r="G85" s="28" t="s">
        <v>185</v>
      </c>
      <c r="H85" s="29">
        <f>H86</f>
        <v>3600</v>
      </c>
      <c r="I85" s="29">
        <f>I86</f>
        <v>3600</v>
      </c>
      <c r="J85" s="2">
        <f t="shared" si="2"/>
        <v>1</v>
      </c>
    </row>
    <row r="86" spans="1:11" x14ac:dyDescent="0.3">
      <c r="A86" s="35"/>
      <c r="B86" s="11" t="s">
        <v>14</v>
      </c>
      <c r="C86" s="28" t="s">
        <v>95</v>
      </c>
      <c r="D86" s="28" t="s">
        <v>15</v>
      </c>
      <c r="E86" s="28" t="s">
        <v>3</v>
      </c>
      <c r="F86" s="28" t="s">
        <v>94</v>
      </c>
      <c r="G86" s="28" t="s">
        <v>11</v>
      </c>
      <c r="H86" s="29">
        <v>3600</v>
      </c>
      <c r="I86" s="30">
        <v>3600</v>
      </c>
      <c r="J86" s="2">
        <f t="shared" si="2"/>
        <v>1</v>
      </c>
      <c r="K86" s="3"/>
    </row>
    <row r="87" spans="1:11" ht="75" x14ac:dyDescent="0.3">
      <c r="A87" s="35">
        <v>11</v>
      </c>
      <c r="B87" s="11" t="s">
        <v>93</v>
      </c>
      <c r="C87" s="28">
        <v>13</v>
      </c>
      <c r="D87" s="28" t="s">
        <v>15</v>
      </c>
      <c r="E87" s="28" t="s">
        <v>12</v>
      </c>
      <c r="F87" s="28" t="s">
        <v>185</v>
      </c>
      <c r="G87" s="28" t="s">
        <v>185</v>
      </c>
      <c r="H87" s="29">
        <f t="shared" ref="H87:I89" si="3">SUM(H88)</f>
        <v>3753.8</v>
      </c>
      <c r="I87" s="29">
        <f t="shared" si="3"/>
        <v>3747.1</v>
      </c>
      <c r="J87" s="2">
        <f t="shared" si="2"/>
        <v>0.99821514198945061</v>
      </c>
    </row>
    <row r="88" spans="1:11" ht="57" customHeight="1" x14ac:dyDescent="0.3">
      <c r="A88" s="35"/>
      <c r="B88" s="11" t="s">
        <v>92</v>
      </c>
      <c r="C88" s="28">
        <v>13</v>
      </c>
      <c r="D88" s="28" t="s">
        <v>15</v>
      </c>
      <c r="E88" s="28" t="s">
        <v>2</v>
      </c>
      <c r="F88" s="28" t="s">
        <v>185</v>
      </c>
      <c r="G88" s="28" t="s">
        <v>185</v>
      </c>
      <c r="H88" s="29">
        <f t="shared" si="3"/>
        <v>3753.8</v>
      </c>
      <c r="I88" s="29">
        <f t="shared" si="3"/>
        <v>3747.1</v>
      </c>
      <c r="J88" s="2">
        <f t="shared" si="2"/>
        <v>0.99821514198945061</v>
      </c>
    </row>
    <row r="89" spans="1:11" ht="76.5" customHeight="1" x14ac:dyDescent="0.3">
      <c r="A89" s="35"/>
      <c r="B89" s="11" t="s">
        <v>91</v>
      </c>
      <c r="C89" s="28">
        <v>13</v>
      </c>
      <c r="D89" s="28">
        <v>0</v>
      </c>
      <c r="E89" s="28" t="s">
        <v>2</v>
      </c>
      <c r="F89" s="28" t="s">
        <v>90</v>
      </c>
      <c r="G89" s="28" t="s">
        <v>185</v>
      </c>
      <c r="H89" s="29">
        <f t="shared" si="3"/>
        <v>3753.8</v>
      </c>
      <c r="I89" s="29">
        <f t="shared" si="3"/>
        <v>3747.1</v>
      </c>
      <c r="J89" s="2">
        <f t="shared" si="2"/>
        <v>0.99821514198945061</v>
      </c>
    </row>
    <row r="90" spans="1:11" ht="37.5" x14ac:dyDescent="0.3">
      <c r="A90" s="35"/>
      <c r="B90" s="11" t="s">
        <v>19</v>
      </c>
      <c r="C90" s="28">
        <v>13</v>
      </c>
      <c r="D90" s="28">
        <v>0</v>
      </c>
      <c r="E90" s="28" t="s">
        <v>2</v>
      </c>
      <c r="F90" s="28" t="s">
        <v>90</v>
      </c>
      <c r="G90" s="28">
        <v>200</v>
      </c>
      <c r="H90" s="29">
        <v>3753.8</v>
      </c>
      <c r="I90" s="30">
        <v>3747.1</v>
      </c>
      <c r="J90" s="2">
        <f t="shared" si="2"/>
        <v>0.99821514198945061</v>
      </c>
      <c r="K90" s="3"/>
    </row>
    <row r="91" spans="1:11" ht="57" customHeight="1" x14ac:dyDescent="0.3">
      <c r="A91" s="35">
        <v>12</v>
      </c>
      <c r="B91" s="11" t="s">
        <v>89</v>
      </c>
      <c r="C91" s="28">
        <v>14</v>
      </c>
      <c r="D91" s="28">
        <v>0</v>
      </c>
      <c r="E91" s="28" t="s">
        <v>12</v>
      </c>
      <c r="F91" s="28" t="s">
        <v>185</v>
      </c>
      <c r="G91" s="28" t="s">
        <v>185</v>
      </c>
      <c r="H91" s="29">
        <f>SUM(H92)</f>
        <v>23512.1</v>
      </c>
      <c r="I91" s="29">
        <f>SUM(I92)</f>
        <v>21004.04</v>
      </c>
      <c r="J91" s="2">
        <f t="shared" si="2"/>
        <v>0.89332896678731388</v>
      </c>
    </row>
    <row r="92" spans="1:11" ht="55.5" customHeight="1" x14ac:dyDescent="0.3">
      <c r="A92" s="35"/>
      <c r="B92" s="11" t="s">
        <v>88</v>
      </c>
      <c r="C92" s="28">
        <v>14</v>
      </c>
      <c r="D92" s="28">
        <v>0</v>
      </c>
      <c r="E92" s="28" t="s">
        <v>2</v>
      </c>
      <c r="F92" s="28" t="s">
        <v>185</v>
      </c>
      <c r="G92" s="28" t="s">
        <v>185</v>
      </c>
      <c r="H92" s="29">
        <f>H93+H95+H101+H99+H103+H97</f>
        <v>23512.1</v>
      </c>
      <c r="I92" s="29">
        <f>I93+I95+I101+I99+I103+I97</f>
        <v>21004.04</v>
      </c>
      <c r="J92" s="2">
        <f t="shared" si="2"/>
        <v>0.89332896678731388</v>
      </c>
    </row>
    <row r="93" spans="1:11" x14ac:dyDescent="0.3">
      <c r="A93" s="35"/>
      <c r="B93" s="11" t="s">
        <v>87</v>
      </c>
      <c r="C93" s="28">
        <v>14</v>
      </c>
      <c r="D93" s="28">
        <v>0</v>
      </c>
      <c r="E93" s="28" t="s">
        <v>2</v>
      </c>
      <c r="F93" s="28">
        <v>21030</v>
      </c>
      <c r="G93" s="28" t="s">
        <v>185</v>
      </c>
      <c r="H93" s="29">
        <f>H94</f>
        <v>2536.9</v>
      </c>
      <c r="I93" s="29">
        <f>I94</f>
        <v>2498.9</v>
      </c>
      <c r="J93" s="2">
        <f t="shared" si="2"/>
        <v>0.98502108873034022</v>
      </c>
    </row>
    <row r="94" spans="1:11" ht="37.5" x14ac:dyDescent="0.3">
      <c r="A94" s="35"/>
      <c r="B94" s="11" t="s">
        <v>19</v>
      </c>
      <c r="C94" s="28">
        <v>14</v>
      </c>
      <c r="D94" s="28">
        <v>0</v>
      </c>
      <c r="E94" s="28" t="s">
        <v>2</v>
      </c>
      <c r="F94" s="28">
        <v>21030</v>
      </c>
      <c r="G94" s="28">
        <v>200</v>
      </c>
      <c r="H94" s="29">
        <v>2536.9</v>
      </c>
      <c r="I94" s="30">
        <v>2498.9</v>
      </c>
      <c r="J94" s="2">
        <f t="shared" si="2"/>
        <v>0.98502108873034022</v>
      </c>
      <c r="K94" s="3"/>
    </row>
    <row r="95" spans="1:11" ht="57" customHeight="1" x14ac:dyDescent="0.3">
      <c r="A95" s="35"/>
      <c r="B95" s="11" t="s">
        <v>86</v>
      </c>
      <c r="C95" s="28" t="s">
        <v>83</v>
      </c>
      <c r="D95" s="28" t="s">
        <v>15</v>
      </c>
      <c r="E95" s="28" t="s">
        <v>2</v>
      </c>
      <c r="F95" s="28" t="s">
        <v>85</v>
      </c>
      <c r="G95" s="28" t="s">
        <v>185</v>
      </c>
      <c r="H95" s="29">
        <f>SUM(H96)</f>
        <v>8226.7000000000007</v>
      </c>
      <c r="I95" s="29">
        <f>SUM(I96)</f>
        <v>6805.9</v>
      </c>
      <c r="J95" s="2">
        <f t="shared" si="2"/>
        <v>0.82729405472425144</v>
      </c>
    </row>
    <row r="96" spans="1:11" ht="37.5" x14ac:dyDescent="0.3">
      <c r="A96" s="35"/>
      <c r="B96" s="11" t="s">
        <v>19</v>
      </c>
      <c r="C96" s="28" t="s">
        <v>83</v>
      </c>
      <c r="D96" s="28" t="s">
        <v>15</v>
      </c>
      <c r="E96" s="28" t="s">
        <v>2</v>
      </c>
      <c r="F96" s="28" t="s">
        <v>85</v>
      </c>
      <c r="G96" s="28" t="s">
        <v>23</v>
      </c>
      <c r="H96" s="29">
        <v>8226.7000000000007</v>
      </c>
      <c r="I96" s="30">
        <v>6805.9</v>
      </c>
      <c r="J96" s="2">
        <f t="shared" si="2"/>
        <v>0.82729405472425144</v>
      </c>
      <c r="K96" s="3"/>
    </row>
    <row r="97" spans="1:11" ht="80.25" customHeight="1" x14ac:dyDescent="0.3">
      <c r="A97" s="35"/>
      <c r="B97" s="26" t="s">
        <v>180</v>
      </c>
      <c r="C97" s="28" t="s">
        <v>83</v>
      </c>
      <c r="D97" s="28" t="s">
        <v>15</v>
      </c>
      <c r="E97" s="28" t="s">
        <v>2</v>
      </c>
      <c r="F97" s="28" t="s">
        <v>168</v>
      </c>
      <c r="G97" s="28" t="s">
        <v>185</v>
      </c>
      <c r="H97" s="29">
        <f>SUM(H98)</f>
        <v>400</v>
      </c>
      <c r="I97" s="29">
        <f>SUM(I98)</f>
        <v>400</v>
      </c>
      <c r="J97" s="2">
        <f t="shared" si="2"/>
        <v>1</v>
      </c>
    </row>
    <row r="98" spans="1:11" ht="37.5" x14ac:dyDescent="0.3">
      <c r="A98" s="35"/>
      <c r="B98" s="26" t="s">
        <v>19</v>
      </c>
      <c r="C98" s="28" t="s">
        <v>83</v>
      </c>
      <c r="D98" s="28" t="s">
        <v>15</v>
      </c>
      <c r="E98" s="28" t="s">
        <v>2</v>
      </c>
      <c r="F98" s="28" t="s">
        <v>168</v>
      </c>
      <c r="G98" s="28" t="s">
        <v>23</v>
      </c>
      <c r="H98" s="29">
        <v>400</v>
      </c>
      <c r="I98" s="30">
        <v>400</v>
      </c>
      <c r="J98" s="2">
        <f t="shared" si="2"/>
        <v>1</v>
      </c>
      <c r="K98" s="3"/>
    </row>
    <row r="99" spans="1:11" ht="56.25" x14ac:dyDescent="0.3">
      <c r="A99" s="35"/>
      <c r="B99" s="11" t="s">
        <v>161</v>
      </c>
      <c r="C99" s="28" t="s">
        <v>83</v>
      </c>
      <c r="D99" s="28" t="s">
        <v>78</v>
      </c>
      <c r="E99" s="28" t="s">
        <v>2</v>
      </c>
      <c r="F99" s="28" t="s">
        <v>162</v>
      </c>
      <c r="G99" s="28" t="s">
        <v>185</v>
      </c>
      <c r="H99" s="29">
        <f>SUM(H100)</f>
        <v>200</v>
      </c>
      <c r="I99" s="29">
        <f>SUM(I100)</f>
        <v>200</v>
      </c>
      <c r="J99" s="2">
        <f t="shared" si="2"/>
        <v>1</v>
      </c>
    </row>
    <row r="100" spans="1:11" ht="37.5" x14ac:dyDescent="0.3">
      <c r="A100" s="35"/>
      <c r="B100" s="11" t="s">
        <v>19</v>
      </c>
      <c r="C100" s="28" t="s">
        <v>83</v>
      </c>
      <c r="D100" s="28" t="s">
        <v>78</v>
      </c>
      <c r="E100" s="28" t="s">
        <v>2</v>
      </c>
      <c r="F100" s="28" t="s">
        <v>162</v>
      </c>
      <c r="G100" s="28" t="s">
        <v>23</v>
      </c>
      <c r="H100" s="29">
        <v>200</v>
      </c>
      <c r="I100" s="30">
        <v>200</v>
      </c>
      <c r="J100" s="2">
        <f t="shared" si="2"/>
        <v>1</v>
      </c>
      <c r="K100" s="3"/>
    </row>
    <row r="101" spans="1:11" ht="165" customHeight="1" x14ac:dyDescent="0.3">
      <c r="A101" s="35"/>
      <c r="B101" s="11" t="s">
        <v>181</v>
      </c>
      <c r="C101" s="28" t="s">
        <v>83</v>
      </c>
      <c r="D101" s="28" t="s">
        <v>15</v>
      </c>
      <c r="E101" s="28" t="s">
        <v>2</v>
      </c>
      <c r="F101" s="28" t="s">
        <v>84</v>
      </c>
      <c r="G101" s="28" t="s">
        <v>185</v>
      </c>
      <c r="H101" s="29">
        <f>H102</f>
        <v>5877</v>
      </c>
      <c r="I101" s="29">
        <f>I102</f>
        <v>4827.7</v>
      </c>
      <c r="J101" s="2">
        <f t="shared" si="2"/>
        <v>0.82145652543814873</v>
      </c>
    </row>
    <row r="102" spans="1:11" ht="37.5" x14ac:dyDescent="0.3">
      <c r="A102" s="35"/>
      <c r="B102" s="11" t="s">
        <v>19</v>
      </c>
      <c r="C102" s="28" t="s">
        <v>83</v>
      </c>
      <c r="D102" s="28" t="s">
        <v>15</v>
      </c>
      <c r="E102" s="28" t="s">
        <v>2</v>
      </c>
      <c r="F102" s="28" t="s">
        <v>84</v>
      </c>
      <c r="G102" s="28" t="s">
        <v>23</v>
      </c>
      <c r="H102" s="29">
        <v>5877</v>
      </c>
      <c r="I102" s="30">
        <v>4827.7</v>
      </c>
      <c r="J102" s="2">
        <f t="shared" si="2"/>
        <v>0.82145652543814873</v>
      </c>
      <c r="K102" s="3"/>
    </row>
    <row r="103" spans="1:11" ht="39.75" customHeight="1" x14ac:dyDescent="0.3">
      <c r="A103" s="35"/>
      <c r="B103" s="26" t="s">
        <v>166</v>
      </c>
      <c r="C103" s="28" t="s">
        <v>83</v>
      </c>
      <c r="D103" s="28" t="s">
        <v>15</v>
      </c>
      <c r="E103" s="28" t="s">
        <v>2</v>
      </c>
      <c r="F103" s="28" t="s">
        <v>167</v>
      </c>
      <c r="G103" s="28" t="s">
        <v>185</v>
      </c>
      <c r="H103" s="29">
        <f>SUM(H104)</f>
        <v>6271.5</v>
      </c>
      <c r="I103" s="29">
        <f>SUM(I104)</f>
        <v>6271.54</v>
      </c>
      <c r="J103" s="2">
        <f t="shared" si="2"/>
        <v>1.0000063780594755</v>
      </c>
    </row>
    <row r="104" spans="1:11" ht="37.5" x14ac:dyDescent="0.3">
      <c r="A104" s="35"/>
      <c r="B104" s="26" t="s">
        <v>19</v>
      </c>
      <c r="C104" s="28" t="s">
        <v>83</v>
      </c>
      <c r="D104" s="28" t="s">
        <v>15</v>
      </c>
      <c r="E104" s="28" t="s">
        <v>2</v>
      </c>
      <c r="F104" s="28" t="s">
        <v>167</v>
      </c>
      <c r="G104" s="28" t="s">
        <v>23</v>
      </c>
      <c r="H104" s="29">
        <v>6271.5</v>
      </c>
      <c r="I104" s="30">
        <v>6271.54</v>
      </c>
      <c r="J104" s="2">
        <f t="shared" si="2"/>
        <v>1.0000063780594755</v>
      </c>
      <c r="K104" s="3"/>
    </row>
    <row r="105" spans="1:11" ht="74.25" customHeight="1" x14ac:dyDescent="0.3">
      <c r="A105" s="35">
        <v>13</v>
      </c>
      <c r="B105" s="11" t="s">
        <v>82</v>
      </c>
      <c r="C105" s="28">
        <v>15</v>
      </c>
      <c r="D105" s="28">
        <v>0</v>
      </c>
      <c r="E105" s="28" t="s">
        <v>12</v>
      </c>
      <c r="F105" s="28" t="s">
        <v>185</v>
      </c>
      <c r="G105" s="28" t="s">
        <v>185</v>
      </c>
      <c r="H105" s="29">
        <f>SUM(H106+H113)</f>
        <v>1747.9</v>
      </c>
      <c r="I105" s="29">
        <f>SUM(I106+I113)</f>
        <v>1738.5000000000002</v>
      </c>
      <c r="J105" s="2">
        <f t="shared" si="2"/>
        <v>0.99462211797013567</v>
      </c>
    </row>
    <row r="106" spans="1:11" ht="57" customHeight="1" x14ac:dyDescent="0.3">
      <c r="A106" s="35"/>
      <c r="B106" s="11" t="s">
        <v>81</v>
      </c>
      <c r="C106" s="28">
        <v>15</v>
      </c>
      <c r="D106" s="28">
        <v>1</v>
      </c>
      <c r="E106" s="28" t="s">
        <v>12</v>
      </c>
      <c r="F106" s="28" t="s">
        <v>185</v>
      </c>
      <c r="G106" s="28" t="s">
        <v>185</v>
      </c>
      <c r="H106" s="29">
        <f>H107</f>
        <v>1667.9</v>
      </c>
      <c r="I106" s="29">
        <f>I107</f>
        <v>1659.8000000000002</v>
      </c>
      <c r="J106" s="2">
        <f t="shared" si="2"/>
        <v>0.99514359374063199</v>
      </c>
    </row>
    <row r="107" spans="1:11" ht="57.75" customHeight="1" x14ac:dyDescent="0.3">
      <c r="A107" s="35"/>
      <c r="B107" s="11" t="s">
        <v>80</v>
      </c>
      <c r="C107" s="28">
        <v>15</v>
      </c>
      <c r="D107" s="28">
        <v>1</v>
      </c>
      <c r="E107" s="28" t="s">
        <v>2</v>
      </c>
      <c r="F107" s="28" t="s">
        <v>185</v>
      </c>
      <c r="G107" s="28" t="s">
        <v>185</v>
      </c>
      <c r="H107" s="29">
        <f>SUM(H109+H110+H111)</f>
        <v>1667.9</v>
      </c>
      <c r="I107" s="29">
        <f>SUM(I109+I110+I111)</f>
        <v>1659.8000000000002</v>
      </c>
      <c r="J107" s="2">
        <f t="shared" si="2"/>
        <v>0.99514359374063199</v>
      </c>
    </row>
    <row r="108" spans="1:11" ht="39" customHeight="1" x14ac:dyDescent="0.3">
      <c r="A108" s="35"/>
      <c r="B108" s="11" t="s">
        <v>66</v>
      </c>
      <c r="C108" s="28" t="s">
        <v>79</v>
      </c>
      <c r="D108" s="28" t="s">
        <v>78</v>
      </c>
      <c r="E108" s="28" t="s">
        <v>2</v>
      </c>
      <c r="F108" s="28" t="s">
        <v>64</v>
      </c>
      <c r="G108" s="28" t="s">
        <v>185</v>
      </c>
      <c r="H108" s="29">
        <f>SUM(H109+H110+H111)</f>
        <v>1667.9</v>
      </c>
      <c r="I108" s="29">
        <f>SUM(I109+I110+I111)</f>
        <v>1659.8000000000002</v>
      </c>
      <c r="J108" s="2">
        <f t="shared" si="2"/>
        <v>0.99514359374063199</v>
      </c>
    </row>
    <row r="109" spans="1:11" ht="95.25" customHeight="1" x14ac:dyDescent="0.3">
      <c r="A109" s="35"/>
      <c r="B109" s="11" t="s">
        <v>77</v>
      </c>
      <c r="C109" s="28">
        <v>15</v>
      </c>
      <c r="D109" s="28">
        <v>1</v>
      </c>
      <c r="E109" s="28" t="s">
        <v>2</v>
      </c>
      <c r="F109" s="28" t="s">
        <v>64</v>
      </c>
      <c r="G109" s="28">
        <v>100</v>
      </c>
      <c r="H109" s="29">
        <v>1540.9</v>
      </c>
      <c r="I109" s="30">
        <v>1540.9</v>
      </c>
      <c r="J109" s="2">
        <f t="shared" si="2"/>
        <v>1</v>
      </c>
      <c r="K109" s="3"/>
    </row>
    <row r="110" spans="1:11" ht="37.5" x14ac:dyDescent="0.3">
      <c r="A110" s="35"/>
      <c r="B110" s="11" t="s">
        <v>19</v>
      </c>
      <c r="C110" s="28">
        <v>15</v>
      </c>
      <c r="D110" s="28">
        <v>1</v>
      </c>
      <c r="E110" s="28" t="s">
        <v>2</v>
      </c>
      <c r="F110" s="28" t="s">
        <v>64</v>
      </c>
      <c r="G110" s="28">
        <v>200</v>
      </c>
      <c r="H110" s="29">
        <v>127</v>
      </c>
      <c r="I110" s="30">
        <v>118.9</v>
      </c>
      <c r="J110" s="2">
        <f t="shared" si="2"/>
        <v>0.93622047244094497</v>
      </c>
      <c r="K110" s="3"/>
    </row>
    <row r="111" spans="1:11" x14ac:dyDescent="0.3">
      <c r="A111" s="35"/>
      <c r="B111" s="11" t="s">
        <v>14</v>
      </c>
      <c r="C111" s="28">
        <v>15</v>
      </c>
      <c r="D111" s="28">
        <v>1</v>
      </c>
      <c r="E111" s="28" t="s">
        <v>2</v>
      </c>
      <c r="F111" s="28" t="s">
        <v>64</v>
      </c>
      <c r="G111" s="28">
        <v>800</v>
      </c>
      <c r="H111" s="29">
        <v>0</v>
      </c>
      <c r="I111" s="30">
        <v>0</v>
      </c>
      <c r="J111" s="2" t="s">
        <v>185</v>
      </c>
      <c r="K111" s="3"/>
    </row>
    <row r="112" spans="1:11" ht="56.25" x14ac:dyDescent="0.3">
      <c r="A112" s="35"/>
      <c r="B112" s="11" t="s">
        <v>76</v>
      </c>
      <c r="C112" s="28">
        <v>15</v>
      </c>
      <c r="D112" s="28">
        <v>3</v>
      </c>
      <c r="E112" s="28" t="s">
        <v>12</v>
      </c>
      <c r="F112" s="28" t="s">
        <v>185</v>
      </c>
      <c r="G112" s="28" t="s">
        <v>185</v>
      </c>
      <c r="H112" s="29">
        <f t="shared" ref="H112:I114" si="4">SUM(H113)</f>
        <v>80</v>
      </c>
      <c r="I112" s="29">
        <f t="shared" si="4"/>
        <v>78.7</v>
      </c>
      <c r="J112" s="2">
        <f t="shared" si="2"/>
        <v>0.98375000000000001</v>
      </c>
    </row>
    <row r="113" spans="1:11" ht="56.25" customHeight="1" x14ac:dyDescent="0.3">
      <c r="A113" s="35"/>
      <c r="B113" s="11" t="s">
        <v>75</v>
      </c>
      <c r="C113" s="28">
        <v>15</v>
      </c>
      <c r="D113" s="28">
        <v>3</v>
      </c>
      <c r="E113" s="28" t="s">
        <v>2</v>
      </c>
      <c r="F113" s="28" t="s">
        <v>185</v>
      </c>
      <c r="G113" s="28" t="s">
        <v>185</v>
      </c>
      <c r="H113" s="29">
        <f t="shared" si="4"/>
        <v>80</v>
      </c>
      <c r="I113" s="29">
        <f t="shared" si="4"/>
        <v>78.7</v>
      </c>
      <c r="J113" s="2">
        <f t="shared" si="2"/>
        <v>0.98375000000000001</v>
      </c>
    </row>
    <row r="114" spans="1:11" ht="57.75" customHeight="1" x14ac:dyDescent="0.3">
      <c r="A114" s="35"/>
      <c r="B114" s="11" t="s">
        <v>74</v>
      </c>
      <c r="C114" s="28">
        <v>15</v>
      </c>
      <c r="D114" s="28">
        <v>3</v>
      </c>
      <c r="E114" s="28" t="s">
        <v>2</v>
      </c>
      <c r="F114" s="28">
        <v>23390</v>
      </c>
      <c r="G114" s="28" t="s">
        <v>185</v>
      </c>
      <c r="H114" s="29">
        <f t="shared" si="4"/>
        <v>80</v>
      </c>
      <c r="I114" s="29">
        <f t="shared" si="4"/>
        <v>78.7</v>
      </c>
      <c r="J114" s="2">
        <f t="shared" si="2"/>
        <v>0.98375000000000001</v>
      </c>
    </row>
    <row r="115" spans="1:11" ht="95.25" customHeight="1" x14ac:dyDescent="0.3">
      <c r="A115" s="35"/>
      <c r="B115" s="11" t="s">
        <v>73</v>
      </c>
      <c r="C115" s="28">
        <v>15</v>
      </c>
      <c r="D115" s="28">
        <v>3</v>
      </c>
      <c r="E115" s="28" t="s">
        <v>2</v>
      </c>
      <c r="F115" s="28">
        <v>23390</v>
      </c>
      <c r="G115" s="28" t="s">
        <v>72</v>
      </c>
      <c r="H115" s="29">
        <v>80</v>
      </c>
      <c r="I115" s="30">
        <v>78.7</v>
      </c>
      <c r="J115" s="2">
        <f t="shared" si="2"/>
        <v>0.98375000000000001</v>
      </c>
      <c r="K115" s="3"/>
    </row>
    <row r="116" spans="1:11" ht="39" customHeight="1" x14ac:dyDescent="0.3">
      <c r="A116" s="35">
        <v>14</v>
      </c>
      <c r="B116" s="11" t="s">
        <v>71</v>
      </c>
      <c r="C116" s="28">
        <v>16</v>
      </c>
      <c r="D116" s="28">
        <v>0</v>
      </c>
      <c r="E116" s="28" t="s">
        <v>12</v>
      </c>
      <c r="F116" s="28" t="s">
        <v>185</v>
      </c>
      <c r="G116" s="28" t="s">
        <v>185</v>
      </c>
      <c r="H116" s="29">
        <f>SUM(H117+H122+H130)</f>
        <v>62179.8</v>
      </c>
      <c r="I116" s="29">
        <f>SUM(I117+I122+I130)</f>
        <v>61895.549999999996</v>
      </c>
      <c r="J116" s="2">
        <f t="shared" si="2"/>
        <v>0.99542857969951648</v>
      </c>
    </row>
    <row r="117" spans="1:11" ht="57.75" customHeight="1" x14ac:dyDescent="0.3">
      <c r="A117" s="35"/>
      <c r="B117" s="11" t="s">
        <v>70</v>
      </c>
      <c r="C117" s="28">
        <v>16</v>
      </c>
      <c r="D117" s="28">
        <v>1</v>
      </c>
      <c r="E117" s="28" t="s">
        <v>12</v>
      </c>
      <c r="F117" s="28" t="s">
        <v>185</v>
      </c>
      <c r="G117" s="28" t="s">
        <v>185</v>
      </c>
      <c r="H117" s="29">
        <f>H118</f>
        <v>5964.7</v>
      </c>
      <c r="I117" s="29">
        <f>I118</f>
        <v>5956.7300000000005</v>
      </c>
      <c r="J117" s="2">
        <f t="shared" si="2"/>
        <v>0.9986638053883683</v>
      </c>
    </row>
    <row r="118" spans="1:11" ht="74.25" customHeight="1" x14ac:dyDescent="0.3">
      <c r="A118" s="35"/>
      <c r="B118" s="11" t="s">
        <v>69</v>
      </c>
      <c r="C118" s="28">
        <v>16</v>
      </c>
      <c r="D118" s="28">
        <v>1</v>
      </c>
      <c r="E118" s="28" t="s">
        <v>2</v>
      </c>
      <c r="F118" s="28" t="s">
        <v>185</v>
      </c>
      <c r="G118" s="28" t="s">
        <v>185</v>
      </c>
      <c r="H118" s="29">
        <f>H119</f>
        <v>5964.7</v>
      </c>
      <c r="I118" s="29">
        <f>I119</f>
        <v>5956.7300000000005</v>
      </c>
      <c r="J118" s="2">
        <f t="shared" si="2"/>
        <v>0.9986638053883683</v>
      </c>
    </row>
    <row r="119" spans="1:11" ht="39.75" customHeight="1" x14ac:dyDescent="0.3">
      <c r="A119" s="35"/>
      <c r="B119" s="11" t="s">
        <v>66</v>
      </c>
      <c r="C119" s="28">
        <v>16</v>
      </c>
      <c r="D119" s="28">
        <v>1</v>
      </c>
      <c r="E119" s="28" t="s">
        <v>2</v>
      </c>
      <c r="F119" s="28" t="s">
        <v>64</v>
      </c>
      <c r="G119" s="28" t="s">
        <v>185</v>
      </c>
      <c r="H119" s="29">
        <f>H120+H121</f>
        <v>5964.7</v>
      </c>
      <c r="I119" s="29">
        <f>I120+I121</f>
        <v>5956.7300000000005</v>
      </c>
      <c r="J119" s="2">
        <f t="shared" si="2"/>
        <v>0.9986638053883683</v>
      </c>
    </row>
    <row r="120" spans="1:11" ht="112.5" x14ac:dyDescent="0.3">
      <c r="A120" s="35"/>
      <c r="B120" s="11" t="s">
        <v>65</v>
      </c>
      <c r="C120" s="28">
        <v>16</v>
      </c>
      <c r="D120" s="28">
        <v>1</v>
      </c>
      <c r="E120" s="28" t="s">
        <v>2</v>
      </c>
      <c r="F120" s="28" t="s">
        <v>64</v>
      </c>
      <c r="G120" s="28">
        <v>100</v>
      </c>
      <c r="H120" s="29">
        <v>5894.7</v>
      </c>
      <c r="I120" s="30">
        <v>5887.63</v>
      </c>
      <c r="J120" s="2">
        <f t="shared" si="2"/>
        <v>0.9988006175038594</v>
      </c>
      <c r="K120" s="3"/>
    </row>
    <row r="121" spans="1:11" ht="37.5" x14ac:dyDescent="0.3">
      <c r="A121" s="35"/>
      <c r="B121" s="11" t="s">
        <v>19</v>
      </c>
      <c r="C121" s="28">
        <v>16</v>
      </c>
      <c r="D121" s="28">
        <v>1</v>
      </c>
      <c r="E121" s="28" t="s">
        <v>2</v>
      </c>
      <c r="F121" s="28" t="s">
        <v>64</v>
      </c>
      <c r="G121" s="28">
        <v>200</v>
      </c>
      <c r="H121" s="29">
        <v>70</v>
      </c>
      <c r="I121" s="30">
        <v>69.099999999999994</v>
      </c>
      <c r="J121" s="2">
        <f t="shared" si="2"/>
        <v>0.9871428571428571</v>
      </c>
      <c r="K121" s="3"/>
    </row>
    <row r="122" spans="1:11" ht="58.5" customHeight="1" x14ac:dyDescent="0.3">
      <c r="A122" s="35"/>
      <c r="B122" s="11" t="s">
        <v>68</v>
      </c>
      <c r="C122" s="28">
        <v>16</v>
      </c>
      <c r="D122" s="28">
        <v>2</v>
      </c>
      <c r="E122" s="28" t="s">
        <v>12</v>
      </c>
      <c r="F122" s="28" t="s">
        <v>185</v>
      </c>
      <c r="G122" s="28" t="s">
        <v>185</v>
      </c>
      <c r="H122" s="29">
        <f>SUM(H125+H126+H127+H128)</f>
        <v>55515.100000000006</v>
      </c>
      <c r="I122" s="29">
        <f>SUM(I125+I126+I127+I128)</f>
        <v>55238.819999999992</v>
      </c>
      <c r="J122" s="2">
        <f t="shared" si="2"/>
        <v>0.99502333599327009</v>
      </c>
    </row>
    <row r="123" spans="1:11" ht="57.75" customHeight="1" x14ac:dyDescent="0.3">
      <c r="A123" s="35"/>
      <c r="B123" s="11" t="s">
        <v>67</v>
      </c>
      <c r="C123" s="28">
        <v>16</v>
      </c>
      <c r="D123" s="28">
        <v>2</v>
      </c>
      <c r="E123" s="28" t="s">
        <v>2</v>
      </c>
      <c r="F123" s="28" t="s">
        <v>185</v>
      </c>
      <c r="G123" s="28" t="s">
        <v>185</v>
      </c>
      <c r="H123" s="29">
        <f>H124+H128</f>
        <v>55515.100000000006</v>
      </c>
      <c r="I123" s="29">
        <f>I124+I128</f>
        <v>55238.819999999992</v>
      </c>
      <c r="J123" s="2">
        <f t="shared" si="2"/>
        <v>0.99502333599327009</v>
      </c>
    </row>
    <row r="124" spans="1:11" ht="39" customHeight="1" x14ac:dyDescent="0.3">
      <c r="A124" s="35"/>
      <c r="B124" s="11" t="s">
        <v>66</v>
      </c>
      <c r="C124" s="28">
        <v>16</v>
      </c>
      <c r="D124" s="28">
        <v>2</v>
      </c>
      <c r="E124" s="28" t="s">
        <v>2</v>
      </c>
      <c r="F124" s="28" t="s">
        <v>64</v>
      </c>
      <c r="G124" s="28" t="s">
        <v>185</v>
      </c>
      <c r="H124" s="29">
        <f>H125+H126+H127</f>
        <v>38398.9</v>
      </c>
      <c r="I124" s="29">
        <f>I125+I126+I127</f>
        <v>38122.619999999995</v>
      </c>
      <c r="J124" s="2">
        <f t="shared" si="2"/>
        <v>0.99280500222662615</v>
      </c>
    </row>
    <row r="125" spans="1:11" ht="112.5" x14ac:dyDescent="0.3">
      <c r="A125" s="35"/>
      <c r="B125" s="11" t="s">
        <v>65</v>
      </c>
      <c r="C125" s="28">
        <v>16</v>
      </c>
      <c r="D125" s="28">
        <v>2</v>
      </c>
      <c r="E125" s="28" t="s">
        <v>2</v>
      </c>
      <c r="F125" s="28" t="s">
        <v>64</v>
      </c>
      <c r="G125" s="28">
        <v>100</v>
      </c>
      <c r="H125" s="29">
        <v>33683.5</v>
      </c>
      <c r="I125" s="30">
        <v>33655.699999999997</v>
      </c>
      <c r="J125" s="2">
        <f t="shared" si="2"/>
        <v>0.99917467009069716</v>
      </c>
      <c r="K125" s="3"/>
    </row>
    <row r="126" spans="1:11" ht="37.5" x14ac:dyDescent="0.3">
      <c r="A126" s="35"/>
      <c r="B126" s="11" t="s">
        <v>19</v>
      </c>
      <c r="C126" s="28">
        <v>16</v>
      </c>
      <c r="D126" s="28">
        <v>2</v>
      </c>
      <c r="E126" s="28" t="s">
        <v>2</v>
      </c>
      <c r="F126" s="28" t="s">
        <v>64</v>
      </c>
      <c r="G126" s="28">
        <v>200</v>
      </c>
      <c r="H126" s="29">
        <v>4685.3999999999996</v>
      </c>
      <c r="I126" s="30">
        <v>4466.8999999999996</v>
      </c>
      <c r="J126" s="2">
        <f t="shared" si="2"/>
        <v>0.95336577453365778</v>
      </c>
      <c r="K126" s="3"/>
    </row>
    <row r="127" spans="1:11" x14ac:dyDescent="0.3">
      <c r="A127" s="35"/>
      <c r="B127" s="11" t="s">
        <v>14</v>
      </c>
      <c r="C127" s="28">
        <v>16</v>
      </c>
      <c r="D127" s="28">
        <v>2</v>
      </c>
      <c r="E127" s="28" t="s">
        <v>2</v>
      </c>
      <c r="F127" s="28" t="s">
        <v>64</v>
      </c>
      <c r="G127" s="28">
        <v>800</v>
      </c>
      <c r="H127" s="29">
        <v>30</v>
      </c>
      <c r="I127" s="30">
        <v>0.02</v>
      </c>
      <c r="J127" s="2">
        <f t="shared" si="2"/>
        <v>6.6666666666666664E-4</v>
      </c>
      <c r="K127" s="3"/>
    </row>
    <row r="128" spans="1:11" ht="112.5" x14ac:dyDescent="0.3">
      <c r="A128" s="35"/>
      <c r="B128" s="11" t="s">
        <v>163</v>
      </c>
      <c r="C128" s="28" t="s">
        <v>165</v>
      </c>
      <c r="D128" s="28" t="s">
        <v>63</v>
      </c>
      <c r="E128" s="28" t="s">
        <v>2</v>
      </c>
      <c r="F128" s="28" t="s">
        <v>164</v>
      </c>
      <c r="G128" s="28" t="s">
        <v>185</v>
      </c>
      <c r="H128" s="29">
        <f>SUM(H129)</f>
        <v>17116.2</v>
      </c>
      <c r="I128" s="29">
        <f>SUM(I129)</f>
        <v>17116.2</v>
      </c>
      <c r="J128" s="2">
        <f t="shared" si="2"/>
        <v>1</v>
      </c>
    </row>
    <row r="129" spans="1:11" ht="37.5" x14ac:dyDescent="0.3">
      <c r="A129" s="35"/>
      <c r="B129" s="11" t="s">
        <v>19</v>
      </c>
      <c r="C129" s="28" t="s">
        <v>165</v>
      </c>
      <c r="D129" s="28" t="s">
        <v>63</v>
      </c>
      <c r="E129" s="28" t="s">
        <v>2</v>
      </c>
      <c r="F129" s="28" t="s">
        <v>164</v>
      </c>
      <c r="G129" s="28" t="s">
        <v>23</v>
      </c>
      <c r="H129" s="29">
        <v>17116.2</v>
      </c>
      <c r="I129" s="30">
        <v>17116.2</v>
      </c>
      <c r="J129" s="2">
        <f t="shared" si="2"/>
        <v>1</v>
      </c>
      <c r="K129" s="3"/>
    </row>
    <row r="130" spans="1:11" ht="56.25" x14ac:dyDescent="0.3">
      <c r="A130" s="35"/>
      <c r="B130" s="11" t="s">
        <v>62</v>
      </c>
      <c r="C130" s="28">
        <v>16</v>
      </c>
      <c r="D130" s="28">
        <v>3</v>
      </c>
      <c r="E130" s="28" t="s">
        <v>12</v>
      </c>
      <c r="F130" s="28" t="s">
        <v>185</v>
      </c>
      <c r="G130" s="28" t="s">
        <v>185</v>
      </c>
      <c r="H130" s="29">
        <f t="shared" ref="H130:I132" si="5">SUM(H131)</f>
        <v>700</v>
      </c>
      <c r="I130" s="29">
        <f t="shared" si="5"/>
        <v>700</v>
      </c>
      <c r="J130" s="2">
        <f t="shared" si="2"/>
        <v>1</v>
      </c>
    </row>
    <row r="131" spans="1:11" ht="55.5" customHeight="1" x14ac:dyDescent="0.3">
      <c r="A131" s="35"/>
      <c r="B131" s="11" t="s">
        <v>61</v>
      </c>
      <c r="C131" s="28">
        <v>16</v>
      </c>
      <c r="D131" s="28">
        <v>3</v>
      </c>
      <c r="E131" s="28" t="s">
        <v>2</v>
      </c>
      <c r="F131" s="28" t="s">
        <v>185</v>
      </c>
      <c r="G131" s="28" t="s">
        <v>185</v>
      </c>
      <c r="H131" s="29">
        <f t="shared" si="5"/>
        <v>700</v>
      </c>
      <c r="I131" s="29">
        <f t="shared" si="5"/>
        <v>700</v>
      </c>
      <c r="J131" s="2">
        <f t="shared" si="2"/>
        <v>1</v>
      </c>
    </row>
    <row r="132" spans="1:11" ht="57" customHeight="1" x14ac:dyDescent="0.3">
      <c r="A132" s="35"/>
      <c r="B132" s="11" t="s">
        <v>60</v>
      </c>
      <c r="C132" s="28">
        <v>16</v>
      </c>
      <c r="D132" s="28">
        <v>3</v>
      </c>
      <c r="E132" s="28" t="s">
        <v>2</v>
      </c>
      <c r="F132" s="28">
        <v>23400</v>
      </c>
      <c r="G132" s="28" t="s">
        <v>185</v>
      </c>
      <c r="H132" s="29">
        <f t="shared" si="5"/>
        <v>700</v>
      </c>
      <c r="I132" s="29">
        <f t="shared" si="5"/>
        <v>700</v>
      </c>
      <c r="J132" s="2">
        <f t="shared" si="2"/>
        <v>1</v>
      </c>
    </row>
    <row r="133" spans="1:11" ht="37.5" x14ac:dyDescent="0.3">
      <c r="A133" s="35"/>
      <c r="B133" s="11" t="s">
        <v>19</v>
      </c>
      <c r="C133" s="28">
        <v>16</v>
      </c>
      <c r="D133" s="28">
        <v>3</v>
      </c>
      <c r="E133" s="28" t="s">
        <v>2</v>
      </c>
      <c r="F133" s="28">
        <v>23400</v>
      </c>
      <c r="G133" s="28">
        <v>200</v>
      </c>
      <c r="H133" s="29">
        <v>700</v>
      </c>
      <c r="I133" s="30">
        <v>700</v>
      </c>
      <c r="J133" s="2">
        <f t="shared" si="2"/>
        <v>1</v>
      </c>
      <c r="K133" s="3"/>
    </row>
    <row r="134" spans="1:11" ht="55.5" customHeight="1" x14ac:dyDescent="0.3">
      <c r="A134" s="35">
        <v>15</v>
      </c>
      <c r="B134" s="11" t="s">
        <v>59</v>
      </c>
      <c r="C134" s="28">
        <v>17</v>
      </c>
      <c r="D134" s="28">
        <v>0</v>
      </c>
      <c r="E134" s="28" t="s">
        <v>12</v>
      </c>
      <c r="F134" s="28" t="s">
        <v>185</v>
      </c>
      <c r="G134" s="28" t="s">
        <v>185</v>
      </c>
      <c r="H134" s="29">
        <f>H137</f>
        <v>89</v>
      </c>
      <c r="I134" s="29">
        <f>I137</f>
        <v>89</v>
      </c>
      <c r="J134" s="2">
        <f t="shared" si="2"/>
        <v>1</v>
      </c>
    </row>
    <row r="135" spans="1:11" ht="56.25" customHeight="1" x14ac:dyDescent="0.3">
      <c r="A135" s="35"/>
      <c r="B135" s="11" t="s">
        <v>58</v>
      </c>
      <c r="C135" s="28">
        <v>17</v>
      </c>
      <c r="D135" s="28">
        <v>0</v>
      </c>
      <c r="E135" s="28" t="s">
        <v>3</v>
      </c>
      <c r="F135" s="28" t="s">
        <v>185</v>
      </c>
      <c r="G135" s="28" t="s">
        <v>185</v>
      </c>
      <c r="H135" s="29">
        <f>H134</f>
        <v>89</v>
      </c>
      <c r="I135" s="29">
        <f>I134</f>
        <v>89</v>
      </c>
      <c r="J135" s="2">
        <f t="shared" si="2"/>
        <v>1</v>
      </c>
    </row>
    <row r="136" spans="1:11" ht="77.25" customHeight="1" x14ac:dyDescent="0.3">
      <c r="A136" s="35"/>
      <c r="B136" s="11" t="s">
        <v>182</v>
      </c>
      <c r="C136" s="28">
        <v>17</v>
      </c>
      <c r="D136" s="28">
        <v>0</v>
      </c>
      <c r="E136" s="28" t="s">
        <v>3</v>
      </c>
      <c r="F136" s="28">
        <v>23410</v>
      </c>
      <c r="G136" s="28" t="s">
        <v>185</v>
      </c>
      <c r="H136" s="29">
        <f>H134</f>
        <v>89</v>
      </c>
      <c r="I136" s="29">
        <f>I134</f>
        <v>89</v>
      </c>
      <c r="J136" s="2">
        <f t="shared" si="2"/>
        <v>1</v>
      </c>
    </row>
    <row r="137" spans="1:11" ht="20.25" customHeight="1" x14ac:dyDescent="0.3">
      <c r="A137" s="35"/>
      <c r="B137" s="11" t="s">
        <v>53</v>
      </c>
      <c r="C137" s="28">
        <v>17</v>
      </c>
      <c r="D137" s="28">
        <v>0</v>
      </c>
      <c r="E137" s="28" t="s">
        <v>3</v>
      </c>
      <c r="F137" s="28">
        <v>23410</v>
      </c>
      <c r="G137" s="28">
        <v>300</v>
      </c>
      <c r="H137" s="29">
        <v>89</v>
      </c>
      <c r="I137" s="30">
        <v>89</v>
      </c>
      <c r="J137" s="2">
        <f t="shared" si="2"/>
        <v>1</v>
      </c>
      <c r="K137" s="3"/>
    </row>
    <row r="138" spans="1:11" ht="56.25" x14ac:dyDescent="0.3">
      <c r="A138" s="35">
        <v>16</v>
      </c>
      <c r="B138" s="11" t="s">
        <v>57</v>
      </c>
      <c r="C138" s="28">
        <v>18</v>
      </c>
      <c r="D138" s="28">
        <v>0</v>
      </c>
      <c r="E138" s="28" t="s">
        <v>12</v>
      </c>
      <c r="F138" s="28" t="s">
        <v>185</v>
      </c>
      <c r="G138" s="28" t="s">
        <v>185</v>
      </c>
      <c r="H138" s="29">
        <f>SUM(H141+H144)</f>
        <v>1180.9000000000001</v>
      </c>
      <c r="I138" s="29">
        <f>SUM(I141+I144)</f>
        <v>1176.0999999999999</v>
      </c>
      <c r="J138" s="2">
        <f t="shared" si="2"/>
        <v>0.99593530358201354</v>
      </c>
    </row>
    <row r="139" spans="1:11" ht="56.25" x14ac:dyDescent="0.3">
      <c r="A139" s="35"/>
      <c r="B139" s="11" t="s">
        <v>55</v>
      </c>
      <c r="C139" s="28">
        <v>18</v>
      </c>
      <c r="D139" s="28">
        <v>0</v>
      </c>
      <c r="E139" s="28" t="s">
        <v>2</v>
      </c>
      <c r="F139" s="28" t="s">
        <v>185</v>
      </c>
      <c r="G139" s="28" t="s">
        <v>185</v>
      </c>
      <c r="H139" s="29">
        <f>H140</f>
        <v>835.9</v>
      </c>
      <c r="I139" s="29">
        <f>I140</f>
        <v>835.9</v>
      </c>
      <c r="J139" s="2">
        <f t="shared" si="2"/>
        <v>1</v>
      </c>
    </row>
    <row r="140" spans="1:11" ht="39" customHeight="1" x14ac:dyDescent="0.3">
      <c r="A140" s="35"/>
      <c r="B140" s="11" t="s">
        <v>56</v>
      </c>
      <c r="C140" s="28">
        <v>18</v>
      </c>
      <c r="D140" s="28">
        <v>0</v>
      </c>
      <c r="E140" s="28" t="s">
        <v>2</v>
      </c>
      <c r="F140" s="28">
        <v>41210</v>
      </c>
      <c r="G140" s="28" t="s">
        <v>185</v>
      </c>
      <c r="H140" s="29">
        <f>H141</f>
        <v>835.9</v>
      </c>
      <c r="I140" s="29">
        <f>I141</f>
        <v>835.9</v>
      </c>
      <c r="J140" s="2">
        <f t="shared" ref="J140:J192" si="6">I140/H140</f>
        <v>1</v>
      </c>
    </row>
    <row r="141" spans="1:11" ht="18.75" customHeight="1" x14ac:dyDescent="0.3">
      <c r="A141" s="35"/>
      <c r="B141" s="11" t="s">
        <v>53</v>
      </c>
      <c r="C141" s="28">
        <v>18</v>
      </c>
      <c r="D141" s="28">
        <v>0</v>
      </c>
      <c r="E141" s="28" t="s">
        <v>2</v>
      </c>
      <c r="F141" s="28">
        <v>41210</v>
      </c>
      <c r="G141" s="28">
        <v>300</v>
      </c>
      <c r="H141" s="29">
        <v>835.9</v>
      </c>
      <c r="I141" s="30">
        <v>835.9</v>
      </c>
      <c r="J141" s="2">
        <f t="shared" si="6"/>
        <v>1</v>
      </c>
      <c r="K141" s="3"/>
    </row>
    <row r="142" spans="1:11" ht="56.25" x14ac:dyDescent="0.3">
      <c r="A142" s="35"/>
      <c r="B142" s="11" t="s">
        <v>55</v>
      </c>
      <c r="C142" s="28">
        <v>18</v>
      </c>
      <c r="D142" s="28">
        <v>0</v>
      </c>
      <c r="E142" s="28" t="s">
        <v>3</v>
      </c>
      <c r="F142" s="28" t="s">
        <v>185</v>
      </c>
      <c r="G142" s="28" t="s">
        <v>185</v>
      </c>
      <c r="H142" s="29">
        <f>SUM(H143)</f>
        <v>345</v>
      </c>
      <c r="I142" s="29">
        <f>SUM(I143)</f>
        <v>340.2</v>
      </c>
      <c r="J142" s="2">
        <f t="shared" si="6"/>
        <v>0.98608695652173906</v>
      </c>
    </row>
    <row r="143" spans="1:11" ht="56.25" x14ac:dyDescent="0.3">
      <c r="A143" s="35"/>
      <c r="B143" s="11" t="s">
        <v>54</v>
      </c>
      <c r="C143" s="28">
        <v>18</v>
      </c>
      <c r="D143" s="28">
        <v>0</v>
      </c>
      <c r="E143" s="28" t="s">
        <v>3</v>
      </c>
      <c r="F143" s="28">
        <v>23420</v>
      </c>
      <c r="G143" s="28" t="s">
        <v>185</v>
      </c>
      <c r="H143" s="29">
        <f>SUM(H144)</f>
        <v>345</v>
      </c>
      <c r="I143" s="29">
        <f>SUM(I144)</f>
        <v>340.2</v>
      </c>
      <c r="J143" s="2">
        <f t="shared" si="6"/>
        <v>0.98608695652173906</v>
      </c>
    </row>
    <row r="144" spans="1:11" ht="21.75" customHeight="1" x14ac:dyDescent="0.3">
      <c r="A144" s="35"/>
      <c r="B144" s="11" t="s">
        <v>53</v>
      </c>
      <c r="C144" s="28">
        <v>18</v>
      </c>
      <c r="D144" s="28">
        <v>0</v>
      </c>
      <c r="E144" s="28" t="s">
        <v>3</v>
      </c>
      <c r="F144" s="28">
        <v>23420</v>
      </c>
      <c r="G144" s="28">
        <v>300</v>
      </c>
      <c r="H144" s="29">
        <v>345</v>
      </c>
      <c r="I144" s="30">
        <v>340.2</v>
      </c>
      <c r="J144" s="2">
        <f t="shared" si="6"/>
        <v>0.98608695652173906</v>
      </c>
      <c r="K144" s="3"/>
    </row>
    <row r="145" spans="1:11" ht="59.25" customHeight="1" x14ac:dyDescent="0.3">
      <c r="A145" s="35">
        <v>17</v>
      </c>
      <c r="B145" s="11" t="s">
        <v>52</v>
      </c>
      <c r="C145" s="28" t="s">
        <v>49</v>
      </c>
      <c r="D145" s="28" t="s">
        <v>15</v>
      </c>
      <c r="E145" s="28" t="s">
        <v>12</v>
      </c>
      <c r="F145" s="28" t="s">
        <v>185</v>
      </c>
      <c r="G145" s="28" t="s">
        <v>185</v>
      </c>
      <c r="H145" s="29">
        <f t="shared" ref="H145:I147" si="7">SUM(H146)</f>
        <v>6</v>
      </c>
      <c r="I145" s="29">
        <f t="shared" si="7"/>
        <v>6</v>
      </c>
      <c r="J145" s="2">
        <f t="shared" si="6"/>
        <v>1</v>
      </c>
    </row>
    <row r="146" spans="1:11" ht="37.5" x14ac:dyDescent="0.3">
      <c r="A146" s="35"/>
      <c r="B146" s="11" t="s">
        <v>10</v>
      </c>
      <c r="C146" s="28" t="s">
        <v>49</v>
      </c>
      <c r="D146" s="28" t="s">
        <v>15</v>
      </c>
      <c r="E146" s="28" t="s">
        <v>2</v>
      </c>
      <c r="F146" s="28" t="s">
        <v>185</v>
      </c>
      <c r="G146" s="28" t="s">
        <v>185</v>
      </c>
      <c r="H146" s="29">
        <f t="shared" si="7"/>
        <v>6</v>
      </c>
      <c r="I146" s="29">
        <f t="shared" si="7"/>
        <v>6</v>
      </c>
      <c r="J146" s="2">
        <f t="shared" si="6"/>
        <v>1</v>
      </c>
    </row>
    <row r="147" spans="1:11" ht="20.25" customHeight="1" x14ac:dyDescent="0.3">
      <c r="A147" s="35"/>
      <c r="B147" s="11" t="s">
        <v>51</v>
      </c>
      <c r="C147" s="28" t="s">
        <v>49</v>
      </c>
      <c r="D147" s="28" t="s">
        <v>15</v>
      </c>
      <c r="E147" s="28" t="s">
        <v>2</v>
      </c>
      <c r="F147" s="28" t="s">
        <v>48</v>
      </c>
      <c r="G147" s="28" t="s">
        <v>185</v>
      </c>
      <c r="H147" s="29">
        <f t="shared" si="7"/>
        <v>6</v>
      </c>
      <c r="I147" s="29">
        <f t="shared" si="7"/>
        <v>6</v>
      </c>
      <c r="J147" s="2">
        <f t="shared" si="6"/>
        <v>1</v>
      </c>
    </row>
    <row r="148" spans="1:11" x14ac:dyDescent="0.3">
      <c r="A148" s="35"/>
      <c r="B148" s="11" t="s">
        <v>50</v>
      </c>
      <c r="C148" s="28" t="s">
        <v>49</v>
      </c>
      <c r="D148" s="28" t="s">
        <v>15</v>
      </c>
      <c r="E148" s="28" t="s">
        <v>2</v>
      </c>
      <c r="F148" s="28" t="s">
        <v>48</v>
      </c>
      <c r="G148" s="28" t="s">
        <v>47</v>
      </c>
      <c r="H148" s="29">
        <v>6</v>
      </c>
      <c r="I148" s="30">
        <v>6</v>
      </c>
      <c r="J148" s="2">
        <f t="shared" si="6"/>
        <v>1</v>
      </c>
      <c r="K148" s="3"/>
    </row>
    <row r="149" spans="1:11" ht="56.25" x14ac:dyDescent="0.3">
      <c r="A149" s="35">
        <v>18</v>
      </c>
      <c r="B149" s="11" t="s">
        <v>46</v>
      </c>
      <c r="C149" s="28" t="s">
        <v>43</v>
      </c>
      <c r="D149" s="28" t="s">
        <v>15</v>
      </c>
      <c r="E149" s="28" t="s">
        <v>12</v>
      </c>
      <c r="F149" s="28" t="s">
        <v>185</v>
      </c>
      <c r="G149" s="28" t="s">
        <v>185</v>
      </c>
      <c r="H149" s="29">
        <f>H151</f>
        <v>10</v>
      </c>
      <c r="I149" s="29">
        <f>I151</f>
        <v>0</v>
      </c>
      <c r="J149" s="2">
        <f t="shared" si="6"/>
        <v>0</v>
      </c>
    </row>
    <row r="150" spans="1:11" ht="56.25" x14ac:dyDescent="0.3">
      <c r="A150" s="35"/>
      <c r="B150" s="11" t="s">
        <v>45</v>
      </c>
      <c r="C150" s="28" t="s">
        <v>43</v>
      </c>
      <c r="D150" s="28" t="s">
        <v>15</v>
      </c>
      <c r="E150" s="28" t="s">
        <v>2</v>
      </c>
      <c r="F150" s="28" t="s">
        <v>185</v>
      </c>
      <c r="G150" s="28" t="s">
        <v>185</v>
      </c>
      <c r="H150" s="29">
        <f>SUM(H151)</f>
        <v>10</v>
      </c>
      <c r="I150" s="29">
        <f>SUM(I151)</f>
        <v>0</v>
      </c>
      <c r="J150" s="2">
        <f t="shared" si="6"/>
        <v>0</v>
      </c>
    </row>
    <row r="151" spans="1:11" ht="57.75" customHeight="1" x14ac:dyDescent="0.3">
      <c r="A151" s="35"/>
      <c r="B151" s="11" t="s">
        <v>44</v>
      </c>
      <c r="C151" s="28" t="s">
        <v>43</v>
      </c>
      <c r="D151" s="28" t="s">
        <v>15</v>
      </c>
      <c r="E151" s="28" t="s">
        <v>2</v>
      </c>
      <c r="F151" s="28" t="s">
        <v>42</v>
      </c>
      <c r="G151" s="28" t="s">
        <v>185</v>
      </c>
      <c r="H151" s="29">
        <f>H152</f>
        <v>10</v>
      </c>
      <c r="I151" s="29">
        <f>I152</f>
        <v>0</v>
      </c>
      <c r="J151" s="2">
        <f t="shared" si="6"/>
        <v>0</v>
      </c>
    </row>
    <row r="152" spans="1:11" ht="37.5" x14ac:dyDescent="0.3">
      <c r="A152" s="35"/>
      <c r="B152" s="11" t="s">
        <v>19</v>
      </c>
      <c r="C152" s="28" t="s">
        <v>43</v>
      </c>
      <c r="D152" s="28" t="s">
        <v>15</v>
      </c>
      <c r="E152" s="28" t="s">
        <v>2</v>
      </c>
      <c r="F152" s="28" t="s">
        <v>42</v>
      </c>
      <c r="G152" s="28" t="s">
        <v>23</v>
      </c>
      <c r="H152" s="29">
        <v>10</v>
      </c>
      <c r="I152" s="30">
        <v>0</v>
      </c>
      <c r="J152" s="2">
        <f t="shared" si="6"/>
        <v>0</v>
      </c>
      <c r="K152" s="3"/>
    </row>
    <row r="153" spans="1:11" ht="76.5" customHeight="1" x14ac:dyDescent="0.3">
      <c r="A153" s="35">
        <v>19</v>
      </c>
      <c r="B153" s="11" t="s">
        <v>41</v>
      </c>
      <c r="C153" s="28">
        <v>50</v>
      </c>
      <c r="D153" s="28">
        <v>0</v>
      </c>
      <c r="E153" s="28" t="s">
        <v>12</v>
      </c>
      <c r="F153" s="28" t="s">
        <v>185</v>
      </c>
      <c r="G153" s="28" t="s">
        <v>185</v>
      </c>
      <c r="H153" s="29">
        <f>SUM(H154+H157+H164+H168+H175+H178+H182)</f>
        <v>13329.7</v>
      </c>
      <c r="I153" s="29">
        <f>SUM(I154+I157+I164+I168+I175+I178+I182)</f>
        <v>12900.300000000001</v>
      </c>
      <c r="J153" s="2">
        <f t="shared" si="6"/>
        <v>0.96778622174542561</v>
      </c>
    </row>
    <row r="154" spans="1:11" ht="57.75" customHeight="1" x14ac:dyDescent="0.3">
      <c r="A154" s="35"/>
      <c r="B154" s="11" t="s">
        <v>40</v>
      </c>
      <c r="C154" s="28">
        <v>50</v>
      </c>
      <c r="D154" s="28">
        <v>1</v>
      </c>
      <c r="E154" s="28" t="s">
        <v>12</v>
      </c>
      <c r="F154" s="28" t="s">
        <v>185</v>
      </c>
      <c r="G154" s="28" t="s">
        <v>185</v>
      </c>
      <c r="H154" s="29">
        <f>H156</f>
        <v>903.2</v>
      </c>
      <c r="I154" s="29">
        <f>I156</f>
        <v>903.2</v>
      </c>
      <c r="J154" s="2">
        <f t="shared" si="6"/>
        <v>1</v>
      </c>
    </row>
    <row r="155" spans="1:11" ht="37.5" x14ac:dyDescent="0.3">
      <c r="A155" s="35"/>
      <c r="B155" s="11" t="s">
        <v>38</v>
      </c>
      <c r="C155" s="28">
        <v>50</v>
      </c>
      <c r="D155" s="28">
        <v>1</v>
      </c>
      <c r="E155" s="28" t="s">
        <v>12</v>
      </c>
      <c r="F155" s="28" t="s">
        <v>37</v>
      </c>
      <c r="G155" s="28" t="s">
        <v>185</v>
      </c>
      <c r="H155" s="29">
        <f>H154</f>
        <v>903.2</v>
      </c>
      <c r="I155" s="29">
        <f>I154</f>
        <v>903.2</v>
      </c>
      <c r="J155" s="2">
        <f t="shared" si="6"/>
        <v>1</v>
      </c>
    </row>
    <row r="156" spans="1:11" ht="112.5" x14ac:dyDescent="0.3">
      <c r="A156" s="35"/>
      <c r="B156" s="11" t="s">
        <v>20</v>
      </c>
      <c r="C156" s="28">
        <v>50</v>
      </c>
      <c r="D156" s="28">
        <v>1</v>
      </c>
      <c r="E156" s="28" t="s">
        <v>12</v>
      </c>
      <c r="F156" s="28" t="s">
        <v>37</v>
      </c>
      <c r="G156" s="28">
        <v>100</v>
      </c>
      <c r="H156" s="29">
        <v>903.2</v>
      </c>
      <c r="I156" s="30">
        <v>903.2</v>
      </c>
      <c r="J156" s="2">
        <f t="shared" si="6"/>
        <v>1</v>
      </c>
      <c r="K156" s="3"/>
    </row>
    <row r="157" spans="1:11" ht="56.25" x14ac:dyDescent="0.3">
      <c r="A157" s="35"/>
      <c r="B157" s="11" t="s">
        <v>39</v>
      </c>
      <c r="C157" s="28">
        <v>50</v>
      </c>
      <c r="D157" s="28">
        <v>2</v>
      </c>
      <c r="E157" s="28" t="s">
        <v>12</v>
      </c>
      <c r="F157" s="28" t="s">
        <v>185</v>
      </c>
      <c r="G157" s="28" t="s">
        <v>185</v>
      </c>
      <c r="H157" s="29">
        <f>H158+H162</f>
        <v>9648.1</v>
      </c>
      <c r="I157" s="29">
        <f>I158+I163</f>
        <v>9313.7000000000007</v>
      </c>
      <c r="J157" s="2">
        <f t="shared" si="6"/>
        <v>0.96534032607456399</v>
      </c>
    </row>
    <row r="158" spans="1:11" ht="37.5" x14ac:dyDescent="0.3">
      <c r="A158" s="35"/>
      <c r="B158" s="11" t="s">
        <v>38</v>
      </c>
      <c r="C158" s="28">
        <v>50</v>
      </c>
      <c r="D158" s="28">
        <v>2</v>
      </c>
      <c r="E158" s="28" t="s">
        <v>12</v>
      </c>
      <c r="F158" s="28" t="s">
        <v>37</v>
      </c>
      <c r="G158" s="28" t="s">
        <v>185</v>
      </c>
      <c r="H158" s="29">
        <f>SUM(H159:H161)</f>
        <v>9230.9</v>
      </c>
      <c r="I158" s="29">
        <f>SUM(I159:I161)</f>
        <v>8896.5</v>
      </c>
      <c r="J158" s="2">
        <f t="shared" si="6"/>
        <v>0.96377384653717413</v>
      </c>
    </row>
    <row r="159" spans="1:11" ht="94.5" customHeight="1" x14ac:dyDescent="0.3">
      <c r="A159" s="35"/>
      <c r="B159" s="11" t="s">
        <v>20</v>
      </c>
      <c r="C159" s="28">
        <v>50</v>
      </c>
      <c r="D159" s="28">
        <v>2</v>
      </c>
      <c r="E159" s="28" t="s">
        <v>12</v>
      </c>
      <c r="F159" s="28" t="s">
        <v>37</v>
      </c>
      <c r="G159" s="28">
        <v>100</v>
      </c>
      <c r="H159" s="29">
        <v>8137.9</v>
      </c>
      <c r="I159" s="29">
        <v>8119.3</v>
      </c>
      <c r="J159" s="2">
        <f t="shared" si="6"/>
        <v>0.99771439806338247</v>
      </c>
      <c r="K159" s="3"/>
    </row>
    <row r="160" spans="1:11" ht="37.5" x14ac:dyDescent="0.3">
      <c r="A160" s="35"/>
      <c r="B160" s="11" t="s">
        <v>19</v>
      </c>
      <c r="C160" s="28">
        <v>50</v>
      </c>
      <c r="D160" s="28">
        <v>2</v>
      </c>
      <c r="E160" s="28" t="s">
        <v>12</v>
      </c>
      <c r="F160" s="28" t="s">
        <v>37</v>
      </c>
      <c r="G160" s="28">
        <v>200</v>
      </c>
      <c r="H160" s="29">
        <v>804.9</v>
      </c>
      <c r="I160" s="30">
        <v>489.1</v>
      </c>
      <c r="J160" s="2">
        <f t="shared" si="6"/>
        <v>0.60765312461175303</v>
      </c>
      <c r="K160" s="3"/>
    </row>
    <row r="161" spans="1:11" x14ac:dyDescent="0.3">
      <c r="A161" s="35"/>
      <c r="B161" s="11" t="s">
        <v>14</v>
      </c>
      <c r="C161" s="28">
        <v>50</v>
      </c>
      <c r="D161" s="28">
        <v>2</v>
      </c>
      <c r="E161" s="28" t="s">
        <v>12</v>
      </c>
      <c r="F161" s="28" t="s">
        <v>37</v>
      </c>
      <c r="G161" s="28">
        <v>800</v>
      </c>
      <c r="H161" s="29">
        <v>288.10000000000002</v>
      </c>
      <c r="I161" s="30">
        <v>288.10000000000002</v>
      </c>
      <c r="J161" s="2">
        <f t="shared" si="6"/>
        <v>1</v>
      </c>
      <c r="K161" s="3"/>
    </row>
    <row r="162" spans="1:11" ht="132.75" customHeight="1" x14ac:dyDescent="0.3">
      <c r="A162" s="35"/>
      <c r="B162" s="1" t="s">
        <v>175</v>
      </c>
      <c r="C162" s="28">
        <v>50</v>
      </c>
      <c r="D162" s="28">
        <v>2</v>
      </c>
      <c r="E162" s="28" t="s">
        <v>12</v>
      </c>
      <c r="F162" s="28" t="s">
        <v>174</v>
      </c>
      <c r="G162" s="28" t="s">
        <v>185</v>
      </c>
      <c r="H162" s="29">
        <f>H163</f>
        <v>417.2</v>
      </c>
      <c r="I162" s="29">
        <f>I163</f>
        <v>417.2</v>
      </c>
      <c r="J162" s="2">
        <f t="shared" si="6"/>
        <v>1</v>
      </c>
      <c r="K162" s="3"/>
    </row>
    <row r="163" spans="1:11" ht="20.25" customHeight="1" x14ac:dyDescent="0.3">
      <c r="A163" s="35"/>
      <c r="B163" s="11" t="s">
        <v>53</v>
      </c>
      <c r="C163" s="28">
        <v>50</v>
      </c>
      <c r="D163" s="28">
        <v>2</v>
      </c>
      <c r="E163" s="28" t="s">
        <v>12</v>
      </c>
      <c r="F163" s="28" t="s">
        <v>174</v>
      </c>
      <c r="G163" s="28" t="s">
        <v>160</v>
      </c>
      <c r="H163" s="29">
        <v>417.2</v>
      </c>
      <c r="I163" s="30">
        <v>417.2</v>
      </c>
      <c r="J163" s="2">
        <f t="shared" ref="J163" si="8">I163/H163</f>
        <v>1</v>
      </c>
      <c r="K163" s="3"/>
    </row>
    <row r="164" spans="1:11" ht="93.75" customHeight="1" x14ac:dyDescent="0.3">
      <c r="A164" s="35"/>
      <c r="B164" s="11" t="s">
        <v>36</v>
      </c>
      <c r="C164" s="28">
        <v>50</v>
      </c>
      <c r="D164" s="28">
        <v>2</v>
      </c>
      <c r="E164" s="28" t="s">
        <v>2</v>
      </c>
      <c r="F164" s="28" t="s">
        <v>185</v>
      </c>
      <c r="G164" s="28" t="s">
        <v>185</v>
      </c>
      <c r="H164" s="29">
        <f>SUM(H165)</f>
        <v>755.7</v>
      </c>
      <c r="I164" s="29">
        <f>SUM(I165)</f>
        <v>755.7</v>
      </c>
      <c r="J164" s="2">
        <f t="shared" si="6"/>
        <v>1</v>
      </c>
    </row>
    <row r="165" spans="1:11" ht="95.25" customHeight="1" x14ac:dyDescent="0.3">
      <c r="A165" s="35"/>
      <c r="B165" s="11" t="s">
        <v>35</v>
      </c>
      <c r="C165" s="28">
        <v>50</v>
      </c>
      <c r="D165" s="28">
        <v>2</v>
      </c>
      <c r="E165" s="28" t="s">
        <v>2</v>
      </c>
      <c r="F165" s="28">
        <v>60140</v>
      </c>
      <c r="G165" s="28" t="s">
        <v>185</v>
      </c>
      <c r="H165" s="29">
        <f>H166+H167</f>
        <v>755.7</v>
      </c>
      <c r="I165" s="29">
        <f>I166+I167</f>
        <v>755.7</v>
      </c>
      <c r="J165" s="2">
        <f t="shared" si="6"/>
        <v>1</v>
      </c>
    </row>
    <row r="166" spans="1:11" ht="130.5" customHeight="1" x14ac:dyDescent="0.3">
      <c r="A166" s="35"/>
      <c r="B166" s="11" t="s">
        <v>34</v>
      </c>
      <c r="C166" s="28">
        <v>50</v>
      </c>
      <c r="D166" s="28">
        <v>2</v>
      </c>
      <c r="E166" s="28" t="s">
        <v>2</v>
      </c>
      <c r="F166" s="28">
        <v>60140</v>
      </c>
      <c r="G166" s="28">
        <v>100</v>
      </c>
      <c r="H166" s="29">
        <v>727.5</v>
      </c>
      <c r="I166" s="30">
        <v>727.5</v>
      </c>
      <c r="J166" s="2">
        <f t="shared" si="6"/>
        <v>1</v>
      </c>
      <c r="K166" s="3"/>
    </row>
    <row r="167" spans="1:11" ht="37.5" x14ac:dyDescent="0.3">
      <c r="A167" s="35"/>
      <c r="B167" s="11" t="s">
        <v>33</v>
      </c>
      <c r="C167" s="28">
        <v>50</v>
      </c>
      <c r="D167" s="28">
        <v>2</v>
      </c>
      <c r="E167" s="28" t="s">
        <v>2</v>
      </c>
      <c r="F167" s="28">
        <v>60140</v>
      </c>
      <c r="G167" s="28">
        <v>200</v>
      </c>
      <c r="H167" s="29">
        <v>28.2</v>
      </c>
      <c r="I167" s="30">
        <v>28.2</v>
      </c>
      <c r="J167" s="2">
        <f t="shared" si="6"/>
        <v>1</v>
      </c>
      <c r="K167" s="3"/>
    </row>
    <row r="168" spans="1:11" ht="37.5" customHeight="1" x14ac:dyDescent="0.3">
      <c r="A168" s="35"/>
      <c r="B168" s="11" t="s">
        <v>32</v>
      </c>
      <c r="C168" s="28">
        <v>50</v>
      </c>
      <c r="D168" s="28">
        <v>3</v>
      </c>
      <c r="E168" s="28" t="s">
        <v>12</v>
      </c>
      <c r="F168" s="28" t="s">
        <v>185</v>
      </c>
      <c r="G168" s="28" t="s">
        <v>185</v>
      </c>
      <c r="H168" s="29">
        <f>H169+H171+H173</f>
        <v>894.8</v>
      </c>
      <c r="I168" s="29">
        <f>I169+I171+I173</f>
        <v>894.8</v>
      </c>
      <c r="J168" s="2">
        <f t="shared" si="6"/>
        <v>1</v>
      </c>
    </row>
    <row r="169" spans="1:11" ht="38.25" customHeight="1" x14ac:dyDescent="0.3">
      <c r="A169" s="35"/>
      <c r="B169" s="11" t="s">
        <v>31</v>
      </c>
      <c r="C169" s="28">
        <v>50</v>
      </c>
      <c r="D169" s="28">
        <v>3</v>
      </c>
      <c r="E169" s="28" t="s">
        <v>12</v>
      </c>
      <c r="F169" s="28">
        <v>21180</v>
      </c>
      <c r="G169" s="28" t="s">
        <v>185</v>
      </c>
      <c r="H169" s="29">
        <f>SUM(H170)</f>
        <v>608.5</v>
      </c>
      <c r="I169" s="29">
        <f>SUM(I170)</f>
        <v>608.5</v>
      </c>
      <c r="J169" s="2">
        <f t="shared" si="6"/>
        <v>1</v>
      </c>
    </row>
    <row r="170" spans="1:11" x14ac:dyDescent="0.3">
      <c r="A170" s="35"/>
      <c r="B170" s="11" t="s">
        <v>16</v>
      </c>
      <c r="C170" s="28">
        <v>50</v>
      </c>
      <c r="D170" s="28">
        <v>3</v>
      </c>
      <c r="E170" s="28" t="s">
        <v>12</v>
      </c>
      <c r="F170" s="28">
        <v>21180</v>
      </c>
      <c r="G170" s="28">
        <v>500</v>
      </c>
      <c r="H170" s="29">
        <v>608.5</v>
      </c>
      <c r="I170" s="30">
        <v>608.5</v>
      </c>
      <c r="J170" s="2">
        <f t="shared" si="6"/>
        <v>1</v>
      </c>
      <c r="K170" s="3"/>
    </row>
    <row r="171" spans="1:11" ht="76.5" customHeight="1" x14ac:dyDescent="0.3">
      <c r="A171" s="35"/>
      <c r="B171" s="11" t="s">
        <v>30</v>
      </c>
      <c r="C171" s="28">
        <v>50</v>
      </c>
      <c r="D171" s="28">
        <v>3</v>
      </c>
      <c r="E171" s="28" t="s">
        <v>12</v>
      </c>
      <c r="F171" s="28">
        <v>21200</v>
      </c>
      <c r="G171" s="28" t="s">
        <v>185</v>
      </c>
      <c r="H171" s="29">
        <f>H172</f>
        <v>122</v>
      </c>
      <c r="I171" s="29">
        <f>I172</f>
        <v>122</v>
      </c>
      <c r="J171" s="2">
        <f t="shared" si="6"/>
        <v>1</v>
      </c>
    </row>
    <row r="172" spans="1:11" x14ac:dyDescent="0.3">
      <c r="A172" s="35"/>
      <c r="B172" s="11" t="s">
        <v>16</v>
      </c>
      <c r="C172" s="28">
        <v>50</v>
      </c>
      <c r="D172" s="28">
        <v>3</v>
      </c>
      <c r="E172" s="28" t="s">
        <v>12</v>
      </c>
      <c r="F172" s="28">
        <v>21200</v>
      </c>
      <c r="G172" s="28">
        <v>500</v>
      </c>
      <c r="H172" s="29">
        <v>122</v>
      </c>
      <c r="I172" s="30">
        <v>122</v>
      </c>
      <c r="J172" s="2">
        <f t="shared" si="6"/>
        <v>1</v>
      </c>
      <c r="K172" s="3"/>
    </row>
    <row r="173" spans="1:11" ht="95.25" customHeight="1" x14ac:dyDescent="0.3">
      <c r="A173" s="35"/>
      <c r="B173" s="11" t="s">
        <v>29</v>
      </c>
      <c r="C173" s="28">
        <v>50</v>
      </c>
      <c r="D173" s="28">
        <v>3</v>
      </c>
      <c r="E173" s="28" t="s">
        <v>12</v>
      </c>
      <c r="F173" s="28">
        <v>21210</v>
      </c>
      <c r="G173" s="28" t="s">
        <v>185</v>
      </c>
      <c r="H173" s="29">
        <f>SUM(H174)</f>
        <v>164.3</v>
      </c>
      <c r="I173" s="29">
        <f>SUM(I174)</f>
        <v>164.3</v>
      </c>
      <c r="J173" s="2">
        <f t="shared" si="6"/>
        <v>1</v>
      </c>
    </row>
    <row r="174" spans="1:11" x14ac:dyDescent="0.3">
      <c r="A174" s="35"/>
      <c r="B174" s="11" t="s">
        <v>16</v>
      </c>
      <c r="C174" s="28">
        <v>50</v>
      </c>
      <c r="D174" s="28">
        <v>3</v>
      </c>
      <c r="E174" s="28" t="s">
        <v>12</v>
      </c>
      <c r="F174" s="28">
        <v>21210</v>
      </c>
      <c r="G174" s="28">
        <v>500</v>
      </c>
      <c r="H174" s="29">
        <v>164.3</v>
      </c>
      <c r="I174" s="30">
        <v>164.3</v>
      </c>
      <c r="J174" s="2">
        <f t="shared" si="6"/>
        <v>1</v>
      </c>
      <c r="K174" s="3"/>
    </row>
    <row r="175" spans="1:11" x14ac:dyDescent="0.3">
      <c r="A175" s="35"/>
      <c r="B175" s="11" t="s">
        <v>28</v>
      </c>
      <c r="C175" s="28">
        <v>50</v>
      </c>
      <c r="D175" s="28">
        <v>4</v>
      </c>
      <c r="E175" s="28" t="s">
        <v>12</v>
      </c>
      <c r="F175" s="28" t="s">
        <v>185</v>
      </c>
      <c r="G175" s="28" t="s">
        <v>185</v>
      </c>
      <c r="H175" s="29">
        <f>H177</f>
        <v>7.6</v>
      </c>
      <c r="I175" s="29">
        <f>I177</f>
        <v>7.6</v>
      </c>
      <c r="J175" s="2">
        <f t="shared" si="6"/>
        <v>1</v>
      </c>
    </row>
    <row r="176" spans="1:11" ht="56.25" customHeight="1" x14ac:dyDescent="0.3">
      <c r="A176" s="35"/>
      <c r="B176" s="11" t="s">
        <v>27</v>
      </c>
      <c r="C176" s="28">
        <v>50</v>
      </c>
      <c r="D176" s="28">
        <v>4</v>
      </c>
      <c r="E176" s="28" t="s">
        <v>12</v>
      </c>
      <c r="F176" s="28">
        <v>60190</v>
      </c>
      <c r="G176" s="28" t="s">
        <v>185</v>
      </c>
      <c r="H176" s="29">
        <f>H175</f>
        <v>7.6</v>
      </c>
      <c r="I176" s="29">
        <f>I175</f>
        <v>7.6</v>
      </c>
      <c r="J176" s="2">
        <f t="shared" si="6"/>
        <v>1</v>
      </c>
    </row>
    <row r="177" spans="1:11" ht="37.5" x14ac:dyDescent="0.3">
      <c r="A177" s="35"/>
      <c r="B177" s="11" t="s">
        <v>19</v>
      </c>
      <c r="C177" s="28">
        <v>50</v>
      </c>
      <c r="D177" s="28">
        <v>4</v>
      </c>
      <c r="E177" s="28" t="s">
        <v>12</v>
      </c>
      <c r="F177" s="28">
        <v>60190</v>
      </c>
      <c r="G177" s="28">
        <v>200</v>
      </c>
      <c r="H177" s="29">
        <v>7.6</v>
      </c>
      <c r="I177" s="30">
        <v>7.6</v>
      </c>
      <c r="J177" s="2">
        <f t="shared" si="6"/>
        <v>1</v>
      </c>
      <c r="K177" s="3"/>
    </row>
    <row r="178" spans="1:11" ht="20.25" customHeight="1" x14ac:dyDescent="0.3">
      <c r="A178" s="35"/>
      <c r="B178" s="11" t="s">
        <v>26</v>
      </c>
      <c r="C178" s="28">
        <v>50</v>
      </c>
      <c r="D178" s="28">
        <v>5</v>
      </c>
      <c r="E178" s="28" t="s">
        <v>12</v>
      </c>
      <c r="F178" s="28" t="s">
        <v>185</v>
      </c>
      <c r="G178" s="28" t="s">
        <v>185</v>
      </c>
      <c r="H178" s="29">
        <f>SUM(H179)</f>
        <v>410</v>
      </c>
      <c r="I178" s="29">
        <f>SUM(I179)</f>
        <v>315</v>
      </c>
      <c r="J178" s="2">
        <f t="shared" si="6"/>
        <v>0.76829268292682928</v>
      </c>
    </row>
    <row r="179" spans="1:11" ht="20.25" customHeight="1" x14ac:dyDescent="0.3">
      <c r="A179" s="35"/>
      <c r="B179" s="11" t="s">
        <v>25</v>
      </c>
      <c r="C179" s="28">
        <v>50</v>
      </c>
      <c r="D179" s="28">
        <v>5</v>
      </c>
      <c r="E179" s="28" t="s">
        <v>12</v>
      </c>
      <c r="F179" s="28">
        <v>10490</v>
      </c>
      <c r="G179" s="28" t="s">
        <v>185</v>
      </c>
      <c r="H179" s="29">
        <f>SUM(H180+H181)</f>
        <v>410</v>
      </c>
      <c r="I179" s="29">
        <f>SUM(I180+I181)</f>
        <v>315</v>
      </c>
      <c r="J179" s="2">
        <f t="shared" si="6"/>
        <v>0.76829268292682928</v>
      </c>
    </row>
    <row r="180" spans="1:11" x14ac:dyDescent="0.3">
      <c r="A180" s="35"/>
      <c r="B180" s="11" t="s">
        <v>14</v>
      </c>
      <c r="C180" s="28">
        <v>50</v>
      </c>
      <c r="D180" s="28">
        <v>5</v>
      </c>
      <c r="E180" s="28" t="s">
        <v>12</v>
      </c>
      <c r="F180" s="28">
        <v>10490</v>
      </c>
      <c r="G180" s="28">
        <v>800</v>
      </c>
      <c r="H180" s="29">
        <v>95</v>
      </c>
      <c r="I180" s="30">
        <v>0</v>
      </c>
      <c r="J180" s="2">
        <f t="shared" si="6"/>
        <v>0</v>
      </c>
      <c r="K180" s="3"/>
    </row>
    <row r="181" spans="1:11" x14ac:dyDescent="0.3">
      <c r="A181" s="35"/>
      <c r="B181" s="11" t="s">
        <v>14</v>
      </c>
      <c r="C181" s="28">
        <v>50</v>
      </c>
      <c r="D181" s="28">
        <v>5</v>
      </c>
      <c r="E181" s="28" t="s">
        <v>12</v>
      </c>
      <c r="F181" s="28">
        <v>10490</v>
      </c>
      <c r="G181" s="28" t="s">
        <v>160</v>
      </c>
      <c r="H181" s="29">
        <v>315</v>
      </c>
      <c r="I181" s="30">
        <v>315</v>
      </c>
      <c r="J181" s="2">
        <f t="shared" si="6"/>
        <v>1</v>
      </c>
      <c r="K181" s="3"/>
    </row>
    <row r="182" spans="1:11" ht="38.25" customHeight="1" x14ac:dyDescent="0.3">
      <c r="A182" s="35"/>
      <c r="B182" s="11" t="s">
        <v>22</v>
      </c>
      <c r="C182" s="28">
        <v>50</v>
      </c>
      <c r="D182" s="28">
        <v>6</v>
      </c>
      <c r="E182" s="28" t="s">
        <v>12</v>
      </c>
      <c r="F182" s="28" t="s">
        <v>185</v>
      </c>
      <c r="G182" s="28" t="s">
        <v>185</v>
      </c>
      <c r="H182" s="29">
        <f>SUM(H183)</f>
        <v>710.3</v>
      </c>
      <c r="I182" s="29">
        <f>SUM(I183)</f>
        <v>710.3</v>
      </c>
      <c r="J182" s="2">
        <f t="shared" si="6"/>
        <v>1</v>
      </c>
    </row>
    <row r="183" spans="1:11" ht="39" customHeight="1" x14ac:dyDescent="0.3">
      <c r="A183" s="35"/>
      <c r="B183" s="11" t="s">
        <v>21</v>
      </c>
      <c r="C183" s="28">
        <v>50</v>
      </c>
      <c r="D183" s="28">
        <v>6</v>
      </c>
      <c r="E183" s="28" t="s">
        <v>12</v>
      </c>
      <c r="F183" s="28">
        <v>51180</v>
      </c>
      <c r="G183" s="28" t="s">
        <v>185</v>
      </c>
      <c r="H183" s="29">
        <f>SUM(H184:H185)</f>
        <v>710.3</v>
      </c>
      <c r="I183" s="29">
        <f>SUM(I184:I185)</f>
        <v>710.3</v>
      </c>
      <c r="J183" s="2">
        <f t="shared" si="6"/>
        <v>1</v>
      </c>
    </row>
    <row r="184" spans="1:11" ht="94.5" customHeight="1" x14ac:dyDescent="0.3">
      <c r="A184" s="35"/>
      <c r="B184" s="11" t="s">
        <v>20</v>
      </c>
      <c r="C184" s="28">
        <v>50</v>
      </c>
      <c r="D184" s="28">
        <v>6</v>
      </c>
      <c r="E184" s="28" t="s">
        <v>12</v>
      </c>
      <c r="F184" s="28">
        <v>51180</v>
      </c>
      <c r="G184" s="28">
        <v>100</v>
      </c>
      <c r="H184" s="29">
        <v>710.3</v>
      </c>
      <c r="I184" s="30">
        <v>710.3</v>
      </c>
      <c r="J184" s="2">
        <f t="shared" si="6"/>
        <v>1</v>
      </c>
      <c r="K184" s="3"/>
    </row>
    <row r="185" spans="1:11" ht="37.5" x14ac:dyDescent="0.3">
      <c r="A185" s="35"/>
      <c r="B185" s="11" t="s">
        <v>19</v>
      </c>
      <c r="C185" s="28">
        <v>50</v>
      </c>
      <c r="D185" s="28">
        <v>6</v>
      </c>
      <c r="E185" s="28" t="s">
        <v>12</v>
      </c>
      <c r="F185" s="28">
        <v>51180</v>
      </c>
      <c r="G185" s="28">
        <v>200</v>
      </c>
      <c r="H185" s="29">
        <v>0</v>
      </c>
      <c r="I185" s="30">
        <v>0</v>
      </c>
      <c r="J185" s="2">
        <v>0</v>
      </c>
      <c r="K185" s="3"/>
    </row>
    <row r="186" spans="1:11" x14ac:dyDescent="0.3">
      <c r="A186" s="35">
        <v>20</v>
      </c>
      <c r="B186" s="11" t="s">
        <v>18</v>
      </c>
      <c r="C186" s="28">
        <v>51</v>
      </c>
      <c r="D186" s="28">
        <v>1</v>
      </c>
      <c r="E186" s="28" t="s">
        <v>12</v>
      </c>
      <c r="F186" s="28" t="s">
        <v>185</v>
      </c>
      <c r="G186" s="28" t="s">
        <v>185</v>
      </c>
      <c r="H186" s="29">
        <f>H187</f>
        <v>253.6</v>
      </c>
      <c r="I186" s="29">
        <f>I187</f>
        <v>253.6</v>
      </c>
      <c r="J186" s="2">
        <f t="shared" si="6"/>
        <v>1</v>
      </c>
    </row>
    <row r="187" spans="1:11" ht="76.5" customHeight="1" x14ac:dyDescent="0.3">
      <c r="A187" s="35"/>
      <c r="B187" s="11" t="s">
        <v>17</v>
      </c>
      <c r="C187" s="28">
        <v>51</v>
      </c>
      <c r="D187" s="28">
        <v>1</v>
      </c>
      <c r="E187" s="28" t="s">
        <v>12</v>
      </c>
      <c r="F187" s="28">
        <v>21190</v>
      </c>
      <c r="G187" s="28" t="s">
        <v>185</v>
      </c>
      <c r="H187" s="29">
        <f>H188</f>
        <v>253.6</v>
      </c>
      <c r="I187" s="29">
        <f>I188</f>
        <v>253.6</v>
      </c>
      <c r="J187" s="2">
        <f t="shared" si="6"/>
        <v>1</v>
      </c>
    </row>
    <row r="188" spans="1:11" x14ac:dyDescent="0.3">
      <c r="A188" s="35"/>
      <c r="B188" s="11" t="s">
        <v>16</v>
      </c>
      <c r="C188" s="28">
        <v>51</v>
      </c>
      <c r="D188" s="28">
        <v>1</v>
      </c>
      <c r="E188" s="28" t="s">
        <v>12</v>
      </c>
      <c r="F188" s="28">
        <v>21190</v>
      </c>
      <c r="G188" s="28">
        <v>500</v>
      </c>
      <c r="H188" s="29">
        <v>253.6</v>
      </c>
      <c r="I188" s="30">
        <v>253.6</v>
      </c>
      <c r="J188" s="2">
        <f t="shared" si="6"/>
        <v>1</v>
      </c>
      <c r="K188" s="3"/>
    </row>
    <row r="189" spans="1:11" ht="39" customHeight="1" x14ac:dyDescent="0.3">
      <c r="A189" s="35">
        <v>21</v>
      </c>
      <c r="B189" s="11" t="s">
        <v>149</v>
      </c>
      <c r="C189" s="28" t="s">
        <v>150</v>
      </c>
      <c r="D189" s="28" t="s">
        <v>15</v>
      </c>
      <c r="E189" s="28" t="s">
        <v>12</v>
      </c>
      <c r="F189" s="28" t="s">
        <v>185</v>
      </c>
      <c r="G189" s="28" t="s">
        <v>185</v>
      </c>
      <c r="H189" s="29">
        <f>SUM(H193+H190)</f>
        <v>18399</v>
      </c>
      <c r="I189" s="29">
        <f>SUM(I193+I190)</f>
        <v>18360</v>
      </c>
      <c r="J189" s="2">
        <f t="shared" si="6"/>
        <v>0.99788031958258605</v>
      </c>
    </row>
    <row r="190" spans="1:11" x14ac:dyDescent="0.3">
      <c r="A190" s="35"/>
      <c r="B190" s="11" t="s">
        <v>151</v>
      </c>
      <c r="C190" s="28">
        <v>52</v>
      </c>
      <c r="D190" s="28">
        <v>4</v>
      </c>
      <c r="E190" s="28" t="s">
        <v>12</v>
      </c>
      <c r="F190" s="28" t="s">
        <v>185</v>
      </c>
      <c r="G190" s="28" t="s">
        <v>185</v>
      </c>
      <c r="H190" s="29">
        <f>SUM(H192)</f>
        <v>18399</v>
      </c>
      <c r="I190" s="29">
        <f>SUM(I192)</f>
        <v>18360</v>
      </c>
      <c r="J190" s="2">
        <f t="shared" si="6"/>
        <v>0.99788031958258605</v>
      </c>
    </row>
    <row r="191" spans="1:11" ht="56.25" x14ac:dyDescent="0.3">
      <c r="A191" s="35"/>
      <c r="B191" s="11" t="s">
        <v>154</v>
      </c>
      <c r="C191" s="28" t="s">
        <v>150</v>
      </c>
      <c r="D191" s="28" t="s">
        <v>152</v>
      </c>
      <c r="E191" s="28" t="s">
        <v>12</v>
      </c>
      <c r="F191" s="28" t="s">
        <v>153</v>
      </c>
      <c r="G191" s="28" t="s">
        <v>185</v>
      </c>
      <c r="H191" s="29">
        <f>H192</f>
        <v>18399</v>
      </c>
      <c r="I191" s="29">
        <f>I192</f>
        <v>18360</v>
      </c>
      <c r="J191" s="2">
        <f t="shared" si="6"/>
        <v>0.99788031958258605</v>
      </c>
    </row>
    <row r="192" spans="1:11" x14ac:dyDescent="0.3">
      <c r="A192" s="35"/>
      <c r="B192" s="11" t="s">
        <v>155</v>
      </c>
      <c r="C192" s="28" t="s">
        <v>150</v>
      </c>
      <c r="D192" s="28" t="s">
        <v>152</v>
      </c>
      <c r="E192" s="28" t="s">
        <v>12</v>
      </c>
      <c r="F192" s="28" t="s">
        <v>153</v>
      </c>
      <c r="G192" s="28" t="s">
        <v>11</v>
      </c>
      <c r="H192" s="29">
        <v>18399</v>
      </c>
      <c r="I192" s="30">
        <v>18360</v>
      </c>
      <c r="J192" s="2">
        <f t="shared" si="6"/>
        <v>0.99788031958258605</v>
      </c>
      <c r="K192" s="3"/>
    </row>
    <row r="194" spans="1:10" ht="18.75" customHeight="1" x14ac:dyDescent="0.3">
      <c r="A194" s="24"/>
      <c r="B194" s="5"/>
      <c r="C194" s="19"/>
      <c r="D194" s="19"/>
      <c r="E194" s="19"/>
      <c r="F194" s="19"/>
      <c r="G194" s="19"/>
    </row>
    <row r="195" spans="1:10" ht="21.75" customHeight="1" x14ac:dyDescent="0.3">
      <c r="A195" s="43" t="s">
        <v>177</v>
      </c>
      <c r="B195" s="42"/>
      <c r="C195" s="19"/>
      <c r="D195" s="19"/>
      <c r="E195" s="19"/>
      <c r="F195" s="19"/>
      <c r="G195" s="19"/>
      <c r="H195" s="18"/>
    </row>
    <row r="196" spans="1:10" ht="21.75" customHeight="1" x14ac:dyDescent="0.3">
      <c r="A196" s="32" t="s">
        <v>178</v>
      </c>
      <c r="B196" s="42"/>
      <c r="C196" s="42"/>
      <c r="D196" s="42"/>
      <c r="E196" s="42"/>
      <c r="F196" s="42"/>
      <c r="G196" s="5"/>
      <c r="H196" s="5"/>
      <c r="I196" s="41" t="s">
        <v>179</v>
      </c>
      <c r="J196" s="41"/>
    </row>
  </sheetData>
  <autoFilter ref="A17:J192"/>
  <mergeCells count="35">
    <mergeCell ref="A91:A104"/>
    <mergeCell ref="A153:A185"/>
    <mergeCell ref="A186:A188"/>
    <mergeCell ref="A189:A192"/>
    <mergeCell ref="A195:B195"/>
    <mergeCell ref="A105:A115"/>
    <mergeCell ref="A145:A148"/>
    <mergeCell ref="A149:A152"/>
    <mergeCell ref="I196:J196"/>
    <mergeCell ref="A138:A144"/>
    <mergeCell ref="A134:A137"/>
    <mergeCell ref="A116:A133"/>
    <mergeCell ref="A196:F196"/>
    <mergeCell ref="A87:A90"/>
    <mergeCell ref="A77:A82"/>
    <mergeCell ref="A46:A49"/>
    <mergeCell ref="A40:A45"/>
    <mergeCell ref="A50:A66"/>
    <mergeCell ref="A83:A86"/>
    <mergeCell ref="G1:I1"/>
    <mergeCell ref="G2:I2"/>
    <mergeCell ref="G3:I3"/>
    <mergeCell ref="G6:I6"/>
    <mergeCell ref="G7:I7"/>
    <mergeCell ref="F10:H10"/>
    <mergeCell ref="F11:H11"/>
    <mergeCell ref="A12:J12"/>
    <mergeCell ref="A67:A70"/>
    <mergeCell ref="A71:A76"/>
    <mergeCell ref="A36:A39"/>
    <mergeCell ref="C16:F16"/>
    <mergeCell ref="A13:J13"/>
    <mergeCell ref="A19:A30"/>
    <mergeCell ref="A32:A35"/>
    <mergeCell ref="A15:J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П-4 По целевым статьям</vt:lpstr>
      <vt:lpstr>Лист1</vt:lpstr>
      <vt:lpstr>Лист2</vt:lpstr>
      <vt:lpstr>Лист3</vt:lpstr>
      <vt:lpstr>'П-4 По целевым статьям'!Заголовки_для_печати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2025-06-30T13:06:11Z</dcterms:modified>
</cp:coreProperties>
</file>